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menindsup-my.sharepoint.com/personal/erin_huebner_menindsup_com/Documents/Website/"/>
    </mc:Choice>
  </mc:AlternateContent>
  <xr:revisionPtr revIDLastSave="0" documentId="8_{7EC32A45-9661-40BD-9D17-82B060974A2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Order Form" sheetId="2" r:id="rId1"/>
  </sheets>
  <externalReferences>
    <externalReference r:id="rId2"/>
  </externalReferences>
  <definedNames>
    <definedName name="_xlnm._FilterDatabase" localSheetId="0" hidden="1">'Order Form'!#REF!</definedName>
    <definedName name="MOQW">'Order Form'!$R$24</definedName>
    <definedName name="OregonDistPriceLUP">#REF!</definedName>
    <definedName name="OregonVPPriceLUP">#REF!</definedName>
    <definedName name="PriceDatatemp2">'[1]TEMP Lookup 2'!$A$2:$AE$117</definedName>
    <definedName name="T2wt">'Order Form'!$S$24</definedName>
    <definedName name="T3wt">'Order Form'!$T$24</definedName>
    <definedName name="TOW">'Order Form'!$Q$24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2" l="1"/>
  <c r="M26" i="2"/>
  <c r="N28" i="2" l="1"/>
  <c r="O28" i="2"/>
  <c r="G39" i="2"/>
  <c r="I14" i="2"/>
  <c r="F25" i="2"/>
  <c r="E25" i="2"/>
  <c r="D25" i="2"/>
  <c r="E21" i="2"/>
  <c r="E20" i="2"/>
  <c r="A10" i="2"/>
  <c r="M80" i="2"/>
  <c r="M77" i="2"/>
  <c r="M67" i="2"/>
  <c r="M52" i="2"/>
  <c r="M89" i="2"/>
  <c r="M88" i="2"/>
  <c r="M84" i="2"/>
  <c r="M83" i="2"/>
  <c r="M102" i="2"/>
  <c r="M101" i="2"/>
  <c r="M100" i="2"/>
  <c r="M99" i="2"/>
  <c r="M97" i="2"/>
  <c r="M96" i="2"/>
  <c r="M95" i="2"/>
  <c r="M94" i="2"/>
  <c r="M93" i="2"/>
  <c r="M92" i="2"/>
  <c r="M90" i="2"/>
  <c r="M82" i="2"/>
  <c r="M73" i="2"/>
  <c r="N102" i="2"/>
  <c r="N101" i="2"/>
  <c r="N100" i="2"/>
  <c r="N99" i="2"/>
  <c r="N96" i="2"/>
  <c r="N95" i="2"/>
  <c r="N94" i="2"/>
  <c r="N93" i="2"/>
  <c r="N92" i="2"/>
  <c r="N90" i="2"/>
  <c r="N89" i="2"/>
  <c r="N88" i="2"/>
  <c r="N84" i="2"/>
  <c r="N97" i="2"/>
  <c r="M53" i="2" l="1"/>
  <c r="M69" i="2"/>
  <c r="M50" i="2"/>
  <c r="O35" i="2"/>
  <c r="M58" i="2"/>
  <c r="M35" i="2"/>
  <c r="M62" i="2"/>
  <c r="M60" i="2"/>
  <c r="M41" i="2"/>
  <c r="M28" i="2"/>
  <c r="M37" i="2"/>
  <c r="M38" i="2"/>
  <c r="M75" i="2"/>
  <c r="M34" i="2"/>
  <c r="M78" i="2"/>
  <c r="M86" i="2"/>
  <c r="M71" i="2" l="1"/>
  <c r="E74" i="2"/>
  <c r="G36" i="2"/>
  <c r="M49" i="2"/>
  <c r="N80" i="2"/>
  <c r="M56" i="2"/>
  <c r="M43" i="2"/>
  <c r="N67" i="2"/>
  <c r="N83" i="2"/>
  <c r="M32" i="2"/>
  <c r="M30" i="2"/>
  <c r="M64" i="2"/>
  <c r="M65" i="2"/>
  <c r="E46" i="2" l="1"/>
  <c r="E31" i="2"/>
  <c r="G66" i="2"/>
  <c r="O65" i="2"/>
  <c r="G51" i="2"/>
  <c r="O50" i="2"/>
  <c r="O38" i="2"/>
  <c r="M45" i="2"/>
  <c r="M47" i="2"/>
  <c r="G79" i="2"/>
  <c r="O78" i="2"/>
  <c r="O53" i="2"/>
  <c r="G54" i="2"/>
  <c r="D65" i="2" l="1"/>
  <c r="N65" i="2" s="1"/>
  <c r="N64" i="2"/>
  <c r="E27" i="2"/>
  <c r="E42" i="2"/>
  <c r="E57" i="2"/>
  <c r="F74" i="2"/>
  <c r="Q24" i="2"/>
  <c r="E61" i="2"/>
  <c r="N14" i="2"/>
  <c r="N52" i="2"/>
  <c r="D53" i="2"/>
  <c r="N53" i="2" s="1"/>
  <c r="G76" i="2"/>
  <c r="O75" i="2"/>
  <c r="O47" i="2"/>
  <c r="G48" i="2"/>
  <c r="F31" i="2"/>
  <c r="E70" i="2"/>
  <c r="D50" i="2"/>
  <c r="N50" i="2" s="1"/>
  <c r="N49" i="2"/>
  <c r="N37" i="2"/>
  <c r="D38" i="2"/>
  <c r="N38" i="2" s="1"/>
  <c r="G33" i="2"/>
  <c r="O32" i="2"/>
  <c r="F46" i="2"/>
  <c r="O26" i="2" l="1"/>
  <c r="O64" i="2"/>
  <c r="O86" i="2"/>
  <c r="O82" i="2"/>
  <c r="O62" i="2"/>
  <c r="G63" i="2"/>
  <c r="N73" i="2"/>
  <c r="D75" i="2"/>
  <c r="N75" i="2" s="1"/>
  <c r="D74" i="2"/>
  <c r="N86" i="2"/>
  <c r="N82" i="2"/>
  <c r="N77" i="2"/>
  <c r="D78" i="2"/>
  <c r="N78" i="2" s="1"/>
  <c r="O102" i="2"/>
  <c r="O93" i="2"/>
  <c r="O34" i="2"/>
  <c r="O73" i="2"/>
  <c r="O83" i="2"/>
  <c r="O49" i="2"/>
  <c r="O101" i="2"/>
  <c r="O94" i="2"/>
  <c r="O96" i="2"/>
  <c r="O67" i="2"/>
  <c r="O52" i="2"/>
  <c r="O99" i="2"/>
  <c r="O37" i="2"/>
  <c r="O89" i="2"/>
  <c r="O84" i="2"/>
  <c r="O88" i="2"/>
  <c r="O95" i="2"/>
  <c r="O90" i="2"/>
  <c r="O97" i="2"/>
  <c r="O80" i="2"/>
  <c r="O92" i="2"/>
  <c r="O100" i="2"/>
  <c r="O77" i="2"/>
  <c r="N30" i="2"/>
  <c r="D31" i="2"/>
  <c r="D32" i="2"/>
  <c r="N32" i="2" s="1"/>
  <c r="O45" i="2"/>
  <c r="N34" i="2"/>
  <c r="D35" i="2"/>
  <c r="N35" i="2" s="1"/>
  <c r="D46" i="2"/>
  <c r="N45" i="2"/>
  <c r="D47" i="2"/>
  <c r="N47" i="2" s="1"/>
  <c r="O30" i="2"/>
  <c r="O71" i="2" l="1"/>
  <c r="G72" i="2"/>
  <c r="D43" i="2"/>
  <c r="N43" i="2" s="1"/>
  <c r="N41" i="2"/>
  <c r="D42" i="2"/>
  <c r="F61" i="2"/>
  <c r="O60" i="2"/>
  <c r="F57" i="2"/>
  <c r="O56" i="2"/>
  <c r="O58" i="2"/>
  <c r="G59" i="2"/>
  <c r="G29" i="2"/>
  <c r="D61" i="2"/>
  <c r="N60" i="2"/>
  <c r="D62" i="2"/>
  <c r="N62" i="2" s="1"/>
  <c r="D28" i="2" l="1"/>
  <c r="N26" i="2"/>
  <c r="D27" i="2"/>
  <c r="D70" i="2"/>
  <c r="D71" i="2"/>
  <c r="N71" i="2" s="1"/>
  <c r="N69" i="2"/>
  <c r="F27" i="2"/>
  <c r="F70" i="2"/>
  <c r="O69" i="2"/>
  <c r="O43" i="2"/>
  <c r="G44" i="2"/>
  <c r="F42" i="2"/>
  <c r="O41" i="2"/>
  <c r="N56" i="2"/>
  <c r="D58" i="2"/>
  <c r="N58" i="2" s="1"/>
  <c r="D57" i="2"/>
  <c r="N17" i="2" l="1"/>
  <c r="N16" i="2"/>
  <c r="N18" i="2" l="1"/>
</calcChain>
</file>

<file path=xl/sharedStrings.xml><?xml version="1.0" encoding="utf-8"?>
<sst xmlns="http://schemas.openxmlformats.org/spreadsheetml/2006/main" count="170" uniqueCount="133">
  <si>
    <r>
      <t xml:space="preserve">DROP SHIP GUIDELINES:  </t>
    </r>
    <r>
      <rPr>
        <b/>
        <u/>
        <sz val="13"/>
        <color theme="1"/>
        <rFont val="Arial"/>
        <family val="2"/>
      </rPr>
      <t>You must use this form in order to receive drop ship prices</t>
    </r>
  </si>
  <si>
    <t>Program Discount: Discount is based on total order weight. | Best Discount is available in full pallet quantity per SKU</t>
  </si>
  <si>
    <t>This program is for authorized Oregon Dealers</t>
  </si>
  <si>
    <t xml:space="preserve">Distributor:  </t>
  </si>
  <si>
    <t xml:space="preserve">  PO Number:  </t>
  </si>
  <si>
    <t xml:space="preserve">  Ship-to Dealer:  </t>
  </si>
  <si>
    <t>Total $ Amount Without Discount</t>
  </si>
  <si>
    <t xml:space="preserve">  Street Address:  </t>
  </si>
  <si>
    <t>Total $ Amount With Discount</t>
  </si>
  <si>
    <t xml:space="preserve"> City, State, Zip:  </t>
  </si>
  <si>
    <t>Savings</t>
  </si>
  <si>
    <t xml:space="preserve">  Contact Name:  </t>
  </si>
  <si>
    <t xml:space="preserve">  Phone:  </t>
  </si>
  <si>
    <t>Names cells for weight discounts</t>
  </si>
  <si>
    <t>Enter Qty In This Column</t>
  </si>
  <si>
    <t>Full pallet discount at                     Full Pallet SKUs Only</t>
  </si>
  <si>
    <t>TOW</t>
  </si>
  <si>
    <t>MOQW</t>
  </si>
  <si>
    <t>T2wt</t>
  </si>
  <si>
    <t>T3wt</t>
  </si>
  <si>
    <t>Part Number</t>
  </si>
  <si>
    <t>Description</t>
  </si>
  <si>
    <t>Order Quantity</t>
  </si>
  <si>
    <t xml:space="preserve">Full Pallet Discount Price </t>
  </si>
  <si>
    <t>Min Order Qty</t>
  </si>
  <si>
    <t>Units per Case</t>
  </si>
  <si>
    <t>Cases per Pallet</t>
  </si>
  <si>
    <t>Weight (lbs)</t>
  </si>
  <si>
    <t>Total Wt</t>
  </si>
  <si>
    <t>Total Dollars Before Discounts</t>
  </si>
  <si>
    <t>Total Dollars After Discount</t>
  </si>
  <si>
    <t>VP6208</t>
  </si>
  <si>
    <t>FUEL, VP, 4 CYCLE, 1 QT, 8 PACK CASE</t>
  </si>
  <si>
    <t xml:space="preserve">Use pallet SKU </t>
  </si>
  <si>
    <t>next line</t>
  </si>
  <si>
    <t>VP6208-P</t>
  </si>
  <si>
    <t>FUEL, VP, 4 CYCLE, 1 QT, 8 PACK, PLT (90 - 8 PACK CASES)</t>
  </si>
  <si>
    <t>VP62014</t>
  </si>
  <si>
    <t>FUEL, VP, 4 CYCLE, 1 GAL, 4 PACK</t>
  </si>
  <si>
    <t>Use pallet SKU</t>
  </si>
  <si>
    <t>VP62014-P</t>
  </si>
  <si>
    <t>FUEL, VP, 4 CYCLE, 1 GAL, 4 PACK, PLT (65 - 4 PACK CASES)</t>
  </si>
  <si>
    <t>VP6202</t>
  </si>
  <si>
    <t>FUEL, VP, 4 CYCLE, 5 GAL PAIL</t>
  </si>
  <si>
    <t>VP6202-P</t>
  </si>
  <si>
    <t>FUEL, VP, 4 CYCLE, 5 GAL. PLT (36 - PAILS)</t>
  </si>
  <si>
    <t>VP6204</t>
  </si>
  <si>
    <t>FUEL, VP, 4 CYCLE, 54 GAL DRUM</t>
  </si>
  <si>
    <t>VP6204-P</t>
  </si>
  <si>
    <t>FUEL, VP, 4 CYCLE, 54 GAL DRUM. PLT (4 DRUMS)</t>
  </si>
  <si>
    <t>VP6238</t>
  </si>
  <si>
    <t>FUEL, VP, 50:1 PREMIX, 1QT, 8 PACK</t>
  </si>
  <si>
    <t>VP6238-P</t>
  </si>
  <si>
    <t>FUEL, VP, 50:1 PREMIX, 1 QT, 8 PACK, PLT (90 - 8 PACK CASES)</t>
  </si>
  <si>
    <t>VP62314</t>
  </si>
  <si>
    <t>VP62314-P</t>
  </si>
  <si>
    <t>FUEL, VP, 50:1 PREMIX, 1 GAL, 4 PACK, PLT (65 - 4 PACK CASES)</t>
  </si>
  <si>
    <t>VP6232</t>
  </si>
  <si>
    <t>FUEL, VP, 50:1 PREMIX, 5 GAL PAIL</t>
  </si>
  <si>
    <t>VP6232-P</t>
  </si>
  <si>
    <t>FUEL, VP, 50:1 PREMIX, 5 GAL. PLT (36 - PAILS)</t>
  </si>
  <si>
    <t>VP6234</t>
  </si>
  <si>
    <t>FUEL, VP, 50:1 PREMIX, 54 GAL DRUM</t>
  </si>
  <si>
    <t>VP6234-P</t>
  </si>
  <si>
    <t>FUEL, VP, 50:1 PREMIX, 54 GAL DRUM. PLT (4 DRUMS)</t>
  </si>
  <si>
    <t>VP6298</t>
  </si>
  <si>
    <t>FUEL, VP, 40:1 PREMIX, 1QT, 8 PACK</t>
  </si>
  <si>
    <t>VP6298-P</t>
  </si>
  <si>
    <t>FUEL, VP, 40:1 PREMIX, 1 QT, 8 PACK, PLT (90 - 8 PACK CASES)</t>
  </si>
  <si>
    <t>VP62914</t>
  </si>
  <si>
    <t>VP62914-P</t>
  </si>
  <si>
    <t>FUEL, VP, 40:1 PREMIX, 1 GAL, 4 PACK, PLT (65 - 4 PACK CASES)</t>
  </si>
  <si>
    <t>VP6292</t>
  </si>
  <si>
    <t>FUEL, VP, 40:1 PREMIX, 5 GAL PAIL</t>
  </si>
  <si>
    <t>VP6292-P</t>
  </si>
  <si>
    <t>FUEL, VP, 40:1 PREMIX, 5 GAL. PLT (36 - PAILS)</t>
  </si>
  <si>
    <t>VP6294</t>
  </si>
  <si>
    <t>FUEL, VP, 40:1 PREMIX, 54 GAL DRUM</t>
  </si>
  <si>
    <t>VP6818</t>
  </si>
  <si>
    <t>FUEL, VP, MULTI-MIX 40:1/50:1, 1 QT, 8 PACK</t>
  </si>
  <si>
    <t>VP6818-P</t>
  </si>
  <si>
    <t>FUEL, VP, MULTI-MIX 40:1/50:1, 1 QT, 8 PACK, PLT (90 - 8 PACK CASES)</t>
  </si>
  <si>
    <t>VP68114</t>
  </si>
  <si>
    <t>FUEL, VP, MULTI-MIX 40:1/50:1, 1 GAL, 4 PACK</t>
  </si>
  <si>
    <t>VP68114-P</t>
  </si>
  <si>
    <t>FUEL, VP, MULTI-MIX 40:1/50:1, 1 GAL, 4 PACK, PLT (65 - 4 PACK CASES)</t>
  </si>
  <si>
    <t>VP6812</t>
  </si>
  <si>
    <t>FUEL, VP, MULTI-MIX 40:1/50:1, 5 GAL PAIL</t>
  </si>
  <si>
    <t>VP6812-P</t>
  </si>
  <si>
    <t>FUEL, VP, MULTI-MIX 40:1/50:1, 5 GAL. PLT (36 - PAILS)</t>
  </si>
  <si>
    <t>VP6814</t>
  </si>
  <si>
    <t>FUEL, VP, MULTI-MIX 40:1/50:1, 54 GAL DRUM</t>
  </si>
  <si>
    <t>NA</t>
  </si>
  <si>
    <t>VP6838</t>
  </si>
  <si>
    <t>FUEL, VP, PRO-MAX 97, 1 QT, 8 PACK</t>
  </si>
  <si>
    <t>VP6832</t>
  </si>
  <si>
    <t>FUEL, VP, PRO-MAX 97, 5 GAL PAIL</t>
  </si>
  <si>
    <t>VP6834</t>
  </si>
  <si>
    <t>FUEL, VP, PRO-MAX 97, 54 GAL DRUM</t>
  </si>
  <si>
    <t>VP6638</t>
  </si>
  <si>
    <t>FIX IT FUEL, VP FUEL SYSTEM REPAIR FUEL, 1 QT, 8 PACK</t>
  </si>
  <si>
    <t>PUMP, SIPHON FOR VP 54 GAL DRUM</t>
  </si>
  <si>
    <t>VP348</t>
  </si>
  <si>
    <t>SPOUT, VP FUEL POWER SPOUT FOR 5 GAL PAILS</t>
  </si>
  <si>
    <t>VP32024</t>
  </si>
  <si>
    <t>SPOUT, VP FUEL, EZ SPOUT FOR QT AND GAL CANS, 24 PACK CASE</t>
  </si>
  <si>
    <t>VP2909</t>
  </si>
  <si>
    <t>2 CYCLE FULL SYN OIL, VP, 2 STROKE, 2.6 OZ, 12 PACK</t>
  </si>
  <si>
    <t>VP2910</t>
  </si>
  <si>
    <t>2 CYCLE FULL SYN OIL, VP, 2 STROKE, 5.2 OZ, 12 PACK</t>
  </si>
  <si>
    <t>VP29226</t>
  </si>
  <si>
    <t>CRANKCASE FULL SYN OIL 10WT/30WT ENGINE OIL, 32 OZ, 6 PACK</t>
  </si>
  <si>
    <t>VP2932</t>
  </si>
  <si>
    <t>BAR AND CHAIN OIL, 32 OZ, 12 PACK</t>
  </si>
  <si>
    <t>VP2934</t>
  </si>
  <si>
    <t>BAR AND CHAIN OIL, 1 GAL, 4 PACK</t>
  </si>
  <si>
    <t>VP2942</t>
  </si>
  <si>
    <t>HYDRAULIC OIL, 2.5 GAL, 2 PACK</t>
  </si>
  <si>
    <t>VP2817</t>
  </si>
  <si>
    <t>FUEL STABILIZER W/ ETHANOL SHIELD™, 8 OZ, 9 PACK</t>
  </si>
  <si>
    <t>VP2807</t>
  </si>
  <si>
    <t>FUEL SYSTEM CLEANER, 16 OZ, 9 PACK</t>
  </si>
  <si>
    <t>VP2837</t>
  </si>
  <si>
    <t>DIESEL ALL-IN-ONE, 24 OZ, 6 PACK</t>
  </si>
  <si>
    <t>VPM10018</t>
  </si>
  <si>
    <t>POWERWASH™ CONCENTRATE, 1 GAL, 4 PACK</t>
  </si>
  <si>
    <t>Cases Per Layer</t>
  </si>
  <si>
    <t>VP3051</t>
  </si>
  <si>
    <t>FUEL, VP, 50:1 PREMIX, 1 GAL, 4 PACK</t>
  </si>
  <si>
    <t>FUEL, VP, 40:1 PREMIX, 1 GAL, 4 PACK</t>
  </si>
  <si>
    <t>Lead time is 15 business days | Order in full levels when possible for better shipping | Product is invoiced upon shipment</t>
  </si>
  <si>
    <t>Menominee Industrial Supply</t>
  </si>
  <si>
    <r>
      <t xml:space="preserve">Freight is </t>
    </r>
    <r>
      <rPr>
        <b/>
        <sz val="11"/>
        <color rgb="FFFF0000"/>
        <rFont val="Arial"/>
        <family val="2"/>
      </rPr>
      <t>PREPAID</t>
    </r>
    <r>
      <rPr>
        <b/>
        <sz val="11"/>
        <color theme="1"/>
        <rFont val="Arial"/>
        <family val="2"/>
      </rPr>
      <t xml:space="preserve"> . </t>
    </r>
    <r>
      <rPr>
        <b/>
        <sz val="12"/>
        <color rgb="FFC00000"/>
        <rFont val="Arial"/>
        <family val="2"/>
      </rPr>
      <t>Order must be submitted via email to mis@menindsup.com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</si>
</sst>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###,000"/>
    <numFmt numFmtId="167" formatCode="0.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rgb="FF000000"/>
      <name val="Times New Roman"/>
      <family val="1"/>
    </font>
    <font>
      <b/>
      <sz val="11"/>
      <color rgb="FFC00000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rgb="FF000000"/>
      <name val="Times New Roman"/>
      <family val="1"/>
    </font>
    <font>
      <b/>
      <i/>
      <sz val="10"/>
      <color rgb="FFFF0000"/>
      <name val="Arial"/>
      <family val="2"/>
    </font>
    <font>
      <b/>
      <sz val="10"/>
      <color theme="2" tint="-0.89999084444715716"/>
      <name val="Arial"/>
      <family val="2"/>
    </font>
    <font>
      <sz val="10"/>
      <name val="MS Sans Serif"/>
      <family val="2"/>
    </font>
    <font>
      <sz val="8"/>
      <name val="Calibri"/>
      <family val="2"/>
      <scheme val="minor"/>
    </font>
    <font>
      <sz val="12"/>
      <name val="Arial"/>
      <family val="2"/>
    </font>
    <font>
      <b/>
      <sz val="10"/>
      <color theme="9" tint="-0.249977111117893"/>
      <name val="Arial"/>
      <family val="2"/>
    </font>
    <font>
      <b/>
      <i/>
      <sz val="10"/>
      <color theme="9" tint="-0.249977111117893"/>
      <name val="Arial"/>
      <family val="2"/>
    </font>
    <font>
      <b/>
      <sz val="11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10"/>
      <color theme="0"/>
      <name val="Arial"/>
      <family val="2"/>
    </font>
    <font>
      <sz val="11"/>
      <name val="Arial"/>
      <family val="2"/>
    </font>
    <font>
      <b/>
      <u/>
      <sz val="13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rgb="FFC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6FFEFB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auto="1"/>
      </top>
      <bottom/>
      <diagonal/>
    </border>
  </borders>
  <cellStyleXfs count="21">
    <xf numFmtId="0" fontId="0" fillId="0" borderId="0"/>
    <xf numFmtId="0" fontId="2" fillId="0" borderId="0"/>
    <xf numFmtId="0" fontId="1" fillId="0" borderId="0"/>
    <xf numFmtId="44" fontId="2" fillId="0" borderId="0" applyFont="0" applyFill="0" applyBorder="0" applyAlignment="0" applyProtection="0"/>
    <xf numFmtId="0" fontId="2" fillId="0" borderId="0"/>
    <xf numFmtId="0" fontId="7" fillId="0" borderId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6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3" fillId="0" borderId="0"/>
    <xf numFmtId="0" fontId="22" fillId="12" borderId="65" applyNumberFormat="0" applyAlignment="0" applyProtection="0">
      <alignment horizontal="left" vertical="center" indent="1"/>
    </xf>
    <xf numFmtId="166" fontId="23" fillId="13" borderId="65" applyNumberFormat="0" applyAlignment="0" applyProtection="0">
      <alignment horizontal="left" vertical="center" indent="1"/>
    </xf>
    <xf numFmtId="166" fontId="23" fillId="0" borderId="66" applyNumberFormat="0" applyProtection="0">
      <alignment horizontal="right" vertical="center"/>
    </xf>
    <xf numFmtId="0" fontId="22" fillId="12" borderId="73" applyNumberFormat="0" applyAlignment="0" applyProtection="0">
      <alignment horizontal="left" vertical="center" indent="1"/>
    </xf>
    <xf numFmtId="166" fontId="22" fillId="0" borderId="73" applyNumberFormat="0" applyProtection="0">
      <alignment horizontal="right" vertical="center"/>
    </xf>
    <xf numFmtId="9" fontId="1" fillId="0" borderId="0" applyFont="0" applyFill="0" applyBorder="0" applyAlignment="0" applyProtection="0"/>
  </cellStyleXfs>
  <cellXfs count="352">
    <xf numFmtId="0" fontId="0" fillId="0" borderId="0" xfId="0"/>
    <xf numFmtId="0" fontId="2" fillId="0" borderId="2" xfId="3" applyNumberFormat="1" applyFont="1" applyBorder="1" applyProtection="1"/>
    <xf numFmtId="0" fontId="2" fillId="0" borderId="0" xfId="1"/>
    <xf numFmtId="44" fontId="2" fillId="0" borderId="0" xfId="3" applyFont="1" applyBorder="1" applyProtection="1"/>
    <xf numFmtId="0" fontId="2" fillId="0" borderId="0" xfId="1" applyAlignment="1">
      <alignment horizontal="left"/>
    </xf>
    <xf numFmtId="164" fontId="2" fillId="0" borderId="0" xfId="4" applyNumberFormat="1"/>
    <xf numFmtId="44" fontId="3" fillId="0" borderId="0" xfId="3" applyFont="1" applyFill="1" applyBorder="1" applyAlignment="1" applyProtection="1">
      <alignment horizontal="center" vertical="center"/>
    </xf>
    <xf numFmtId="0" fontId="6" fillId="3" borderId="5" xfId="2" applyFont="1" applyFill="1" applyBorder="1" applyAlignment="1">
      <alignment vertical="center"/>
    </xf>
    <xf numFmtId="0" fontId="5" fillId="0" borderId="0" xfId="1" applyFont="1"/>
    <xf numFmtId="0" fontId="6" fillId="3" borderId="7" xfId="2" applyFont="1" applyFill="1" applyBorder="1" applyAlignment="1">
      <alignment vertical="center"/>
    </xf>
    <xf numFmtId="0" fontId="6" fillId="3" borderId="8" xfId="2" applyFont="1" applyFill="1" applyBorder="1" applyAlignment="1">
      <alignment vertical="center"/>
    </xf>
    <xf numFmtId="0" fontId="5" fillId="2" borderId="4" xfId="1" applyFont="1" applyFill="1" applyBorder="1" applyProtection="1">
      <protection locked="0"/>
    </xf>
    <xf numFmtId="0" fontId="6" fillId="2" borderId="0" xfId="2" applyFont="1" applyFill="1" applyAlignment="1" applyProtection="1">
      <alignment horizontal="left" vertical="center"/>
      <protection locked="0"/>
    </xf>
    <xf numFmtId="0" fontId="6" fillId="2" borderId="0" xfId="2" applyFont="1" applyFill="1" applyAlignment="1">
      <alignment horizontal="left" vertical="center"/>
    </xf>
    <xf numFmtId="0" fontId="5" fillId="2" borderId="0" xfId="1" applyFont="1" applyFill="1"/>
    <xf numFmtId="0" fontId="8" fillId="2" borderId="4" xfId="2" applyFont="1" applyFill="1" applyBorder="1" applyAlignment="1" applyProtection="1">
      <alignment horizontal="right" vertical="center"/>
      <protection locked="0"/>
    </xf>
    <xf numFmtId="0" fontId="9" fillId="0" borderId="0" xfId="1" applyFont="1" applyAlignment="1" applyProtection="1">
      <alignment horizontal="left" vertical="center"/>
      <protection locked="0"/>
    </xf>
    <xf numFmtId="0" fontId="9" fillId="0" borderId="0" xfId="1" applyFont="1" applyAlignment="1" applyProtection="1">
      <alignment vertical="center"/>
      <protection locked="0"/>
    </xf>
    <xf numFmtId="0" fontId="8" fillId="0" borderId="4" xfId="1" applyFont="1" applyBorder="1" applyAlignment="1" applyProtection="1">
      <alignment horizontal="right" vertical="center"/>
      <protection locked="0"/>
    </xf>
    <xf numFmtId="44" fontId="2" fillId="0" borderId="0" xfId="3" applyFont="1" applyProtection="1"/>
    <xf numFmtId="0" fontId="2" fillId="0" borderId="0" xfId="1" applyAlignment="1">
      <alignment vertical="center"/>
    </xf>
    <xf numFmtId="0" fontId="11" fillId="0" borderId="0" xfId="1" applyFont="1" applyAlignment="1" applyProtection="1">
      <alignment horizontal="center"/>
      <protection locked="0"/>
    </xf>
    <xf numFmtId="4" fontId="12" fillId="0" borderId="7" xfId="1" applyNumberFormat="1" applyFont="1" applyBorder="1" applyAlignment="1">
      <alignment wrapText="1"/>
    </xf>
    <xf numFmtId="164" fontId="2" fillId="0" borderId="0" xfId="1" applyNumberFormat="1" applyAlignment="1">
      <alignment horizontal="center"/>
    </xf>
    <xf numFmtId="0" fontId="2" fillId="0" borderId="0" xfId="1" applyAlignment="1">
      <alignment wrapText="1"/>
    </xf>
    <xf numFmtId="0" fontId="11" fillId="6" borderId="1" xfId="1" applyFont="1" applyFill="1" applyBorder="1" applyAlignment="1">
      <alignment horizontal="center" vertical="center" wrapText="1"/>
    </xf>
    <xf numFmtId="164" fontId="2" fillId="0" borderId="14" xfId="3" applyNumberFormat="1" applyFont="1" applyFill="1" applyBorder="1" applyAlignment="1" applyProtection="1">
      <alignment horizontal="center"/>
    </xf>
    <xf numFmtId="0" fontId="2" fillId="0" borderId="0" xfId="1" applyAlignment="1">
      <alignment horizontal="center" vertical="center"/>
    </xf>
    <xf numFmtId="164" fontId="2" fillId="0" borderId="14" xfId="6" applyNumberFormat="1" applyFont="1" applyFill="1" applyBorder="1" applyAlignment="1" applyProtection="1">
      <alignment horizontal="center" vertical="top"/>
    </xf>
    <xf numFmtId="164" fontId="2" fillId="0" borderId="14" xfId="6" applyNumberFormat="1" applyFont="1" applyFill="1" applyBorder="1" applyAlignment="1" applyProtection="1">
      <alignment horizontal="left" vertical="center"/>
    </xf>
    <xf numFmtId="164" fontId="2" fillId="0" borderId="0" xfId="1" applyNumberFormat="1"/>
    <xf numFmtId="0" fontId="2" fillId="0" borderId="0" xfId="1" applyAlignment="1">
      <alignment horizontal="left" vertical="top"/>
    </xf>
    <xf numFmtId="44" fontId="2" fillId="0" borderId="0" xfId="3" applyFont="1" applyFill="1" applyProtection="1"/>
    <xf numFmtId="44" fontId="2" fillId="0" borderId="0" xfId="3" applyFont="1" applyFill="1" applyAlignment="1" applyProtection="1">
      <alignment horizontal="left"/>
    </xf>
    <xf numFmtId="44" fontId="2" fillId="0" borderId="0" xfId="3" applyFont="1" applyFill="1" applyBorder="1" applyProtection="1"/>
    <xf numFmtId="44" fontId="2" fillId="0" borderId="0" xfId="3" applyFont="1" applyFill="1" applyBorder="1" applyAlignment="1" applyProtection="1">
      <alignment horizontal="left"/>
    </xf>
    <xf numFmtId="44" fontId="2" fillId="0" borderId="0" xfId="3" applyFont="1" applyBorder="1" applyAlignment="1" applyProtection="1">
      <alignment horizontal="left"/>
    </xf>
    <xf numFmtId="1" fontId="2" fillId="0" borderId="0" xfId="1" applyNumberFormat="1" applyAlignment="1">
      <alignment horizontal="center"/>
    </xf>
    <xf numFmtId="3" fontId="2" fillId="0" borderId="0" xfId="1" applyNumberFormat="1"/>
    <xf numFmtId="1" fontId="2" fillId="0" borderId="0" xfId="1" applyNumberFormat="1"/>
    <xf numFmtId="164" fontId="11" fillId="0" borderId="0" xfId="1" applyNumberFormat="1" applyFont="1"/>
    <xf numFmtId="4" fontId="12" fillId="0" borderId="0" xfId="1" applyNumberFormat="1" applyFont="1" applyAlignment="1">
      <alignment wrapText="1"/>
    </xf>
    <xf numFmtId="0" fontId="2" fillId="0" borderId="6" xfId="1" applyBorder="1" applyAlignment="1">
      <alignment horizontal="center"/>
    </xf>
    <xf numFmtId="0" fontId="2" fillId="0" borderId="7" xfId="1" applyBorder="1" applyAlignment="1">
      <alignment horizontal="center"/>
    </xf>
    <xf numFmtId="0" fontId="2" fillId="0" borderId="2" xfId="1" applyBorder="1" applyAlignment="1">
      <alignment horizontal="center"/>
    </xf>
    <xf numFmtId="44" fontId="2" fillId="0" borderId="3" xfId="3" applyFont="1" applyBorder="1" applyAlignment="1" applyProtection="1">
      <alignment horizontal="center"/>
    </xf>
    <xf numFmtId="0" fontId="2" fillId="0" borderId="8" xfId="1" applyBorder="1" applyAlignment="1">
      <alignment horizontal="center" wrapText="1"/>
    </xf>
    <xf numFmtId="0" fontId="5" fillId="2" borderId="1" xfId="1" applyFont="1" applyFill="1" applyBorder="1" applyAlignment="1">
      <alignment horizontal="right"/>
    </xf>
    <xf numFmtId="0" fontId="2" fillId="0" borderId="20" xfId="3" applyNumberFormat="1" applyFont="1" applyFill="1" applyBorder="1" applyAlignment="1" applyProtection="1">
      <alignment horizontal="center" vertical="center"/>
    </xf>
    <xf numFmtId="0" fontId="2" fillId="0" borderId="48" xfId="3" applyNumberFormat="1" applyFont="1" applyFill="1" applyBorder="1" applyAlignment="1" applyProtection="1">
      <alignment horizontal="center" vertical="center"/>
    </xf>
    <xf numFmtId="164" fontId="2" fillId="0" borderId="52" xfId="3" applyNumberFormat="1" applyFont="1" applyFill="1" applyBorder="1" applyAlignment="1" applyProtection="1">
      <alignment horizontal="center"/>
    </xf>
    <xf numFmtId="164" fontId="2" fillId="0" borderId="48" xfId="3" applyNumberFormat="1" applyFont="1" applyFill="1" applyBorder="1" applyAlignment="1" applyProtection="1">
      <alignment horizontal="center"/>
    </xf>
    <xf numFmtId="0" fontId="2" fillId="0" borderId="18" xfId="3" applyNumberFormat="1" applyFont="1" applyFill="1" applyBorder="1" applyAlignment="1" applyProtection="1">
      <alignment horizontal="center" vertical="center"/>
    </xf>
    <xf numFmtId="164" fontId="2" fillId="0" borderId="56" xfId="6" applyNumberFormat="1" applyFont="1" applyFill="1" applyBorder="1" applyAlignment="1" applyProtection="1">
      <alignment horizontal="center" vertical="top"/>
    </xf>
    <xf numFmtId="164" fontId="2" fillId="0" borderId="56" xfId="3" applyNumberFormat="1" applyFont="1" applyFill="1" applyBorder="1" applyAlignment="1" applyProtection="1">
      <alignment horizontal="center" vertical="center"/>
    </xf>
    <xf numFmtId="164" fontId="2" fillId="0" borderId="56" xfId="3" applyNumberFormat="1" applyFont="1" applyFill="1" applyBorder="1" applyAlignment="1" applyProtection="1">
      <alignment horizontal="center"/>
    </xf>
    <xf numFmtId="164" fontId="2" fillId="0" borderId="57" xfId="3" applyNumberFormat="1" applyFont="1" applyFill="1" applyBorder="1" applyAlignment="1" applyProtection="1">
      <alignment horizontal="center" vertical="center"/>
    </xf>
    <xf numFmtId="164" fontId="2" fillId="0" borderId="42" xfId="6" applyNumberFormat="1" applyFont="1" applyFill="1" applyBorder="1" applyAlignment="1" applyProtection="1">
      <alignment horizontal="center" vertical="top"/>
    </xf>
    <xf numFmtId="164" fontId="2" fillId="0" borderId="42" xfId="3" applyNumberFormat="1" applyFont="1" applyFill="1" applyBorder="1" applyAlignment="1" applyProtection="1">
      <alignment horizontal="center"/>
    </xf>
    <xf numFmtId="164" fontId="2" fillId="0" borderId="42" xfId="6" applyNumberFormat="1" applyFont="1" applyFill="1" applyBorder="1" applyAlignment="1" applyProtection="1">
      <alignment horizontal="left" vertical="center"/>
    </xf>
    <xf numFmtId="164" fontId="2" fillId="0" borderId="54" xfId="3" applyNumberFormat="1" applyFont="1" applyFill="1" applyBorder="1" applyAlignment="1" applyProtection="1">
      <alignment horizontal="center"/>
    </xf>
    <xf numFmtId="164" fontId="2" fillId="0" borderId="55" xfId="3" applyNumberFormat="1" applyFont="1" applyFill="1" applyBorder="1" applyAlignment="1" applyProtection="1">
      <alignment horizontal="center"/>
    </xf>
    <xf numFmtId="164" fontId="2" fillId="0" borderId="63" xfId="3" applyNumberFormat="1" applyFont="1" applyFill="1" applyBorder="1" applyAlignment="1" applyProtection="1">
      <alignment horizontal="center"/>
    </xf>
    <xf numFmtId="164" fontId="2" fillId="0" borderId="57" xfId="3" applyNumberFormat="1" applyFont="1" applyFill="1" applyBorder="1" applyAlignment="1" applyProtection="1">
      <alignment horizontal="center"/>
    </xf>
    <xf numFmtId="164" fontId="2" fillId="0" borderId="63" xfId="3" applyNumberFormat="1" applyFont="1" applyFill="1" applyBorder="1" applyAlignment="1" applyProtection="1">
      <alignment horizontal="center" vertical="center"/>
    </xf>
    <xf numFmtId="0" fontId="2" fillId="0" borderId="60" xfId="3" applyNumberFormat="1" applyFont="1" applyFill="1" applyBorder="1" applyAlignment="1" applyProtection="1">
      <alignment horizontal="center" vertical="center"/>
    </xf>
    <xf numFmtId="0" fontId="2" fillId="0" borderId="50" xfId="3" applyNumberFormat="1" applyFont="1" applyFill="1" applyBorder="1" applyAlignment="1" applyProtection="1">
      <alignment horizontal="center" vertical="center"/>
    </xf>
    <xf numFmtId="0" fontId="2" fillId="0" borderId="17" xfId="3" applyNumberFormat="1" applyFont="1" applyFill="1" applyBorder="1" applyAlignment="1" applyProtection="1">
      <alignment horizontal="center" vertical="center"/>
    </xf>
    <xf numFmtId="0" fontId="2" fillId="0" borderId="64" xfId="3" applyNumberFormat="1" applyFont="1" applyFill="1" applyBorder="1" applyAlignment="1" applyProtection="1">
      <alignment horizontal="center" vertical="center"/>
    </xf>
    <xf numFmtId="0" fontId="2" fillId="0" borderId="47" xfId="3" applyNumberFormat="1" applyFont="1" applyFill="1" applyBorder="1" applyAlignment="1" applyProtection="1">
      <alignment horizontal="center" vertical="center"/>
    </xf>
    <xf numFmtId="0" fontId="2" fillId="0" borderId="16" xfId="3" applyNumberFormat="1" applyFont="1" applyFill="1" applyBorder="1" applyAlignment="1" applyProtection="1">
      <alignment horizontal="center" vertical="center"/>
    </xf>
    <xf numFmtId="1" fontId="9" fillId="0" borderId="0" xfId="1" applyNumberFormat="1" applyFont="1"/>
    <xf numFmtId="0" fontId="21" fillId="0" borderId="0" xfId="1" applyFont="1" applyAlignment="1" applyProtection="1">
      <alignment horizontal="left" vertical="center"/>
      <protection locked="0"/>
    </xf>
    <xf numFmtId="0" fontId="18" fillId="0" borderId="0" xfId="1" applyFont="1" applyAlignment="1" applyProtection="1">
      <alignment horizontal="left" vertical="center"/>
      <protection locked="0"/>
    </xf>
    <xf numFmtId="0" fontId="6" fillId="3" borderId="0" xfId="2" applyFont="1" applyFill="1" applyAlignment="1">
      <alignment vertical="center"/>
    </xf>
    <xf numFmtId="0" fontId="2" fillId="3" borderId="43" xfId="1" applyFill="1" applyBorder="1" applyAlignment="1">
      <alignment horizontal="center"/>
    </xf>
    <xf numFmtId="44" fontId="2" fillId="3" borderId="58" xfId="3" applyFont="1" applyFill="1" applyBorder="1" applyProtection="1"/>
    <xf numFmtId="2" fontId="9" fillId="0" borderId="0" xfId="1" applyNumberFormat="1" applyFont="1" applyAlignment="1" applyProtection="1">
      <alignment vertical="center"/>
      <protection locked="0"/>
    </xf>
    <xf numFmtId="0" fontId="9" fillId="0" borderId="5" xfId="1" applyFont="1" applyBorder="1" applyAlignment="1" applyProtection="1">
      <alignment horizontal="left" vertical="center"/>
      <protection locked="0"/>
    </xf>
    <xf numFmtId="164" fontId="2" fillId="0" borderId="56" xfId="6" applyNumberFormat="1" applyFont="1" applyFill="1" applyBorder="1" applyAlignment="1" applyProtection="1">
      <alignment horizontal="center" vertical="center"/>
    </xf>
    <xf numFmtId="164" fontId="2" fillId="0" borderId="51" xfId="3" applyNumberFormat="1" applyFont="1" applyFill="1" applyBorder="1" applyAlignment="1" applyProtection="1">
      <alignment horizontal="center"/>
    </xf>
    <xf numFmtId="164" fontId="2" fillId="0" borderId="53" xfId="3" applyNumberFormat="1" applyFont="1" applyFill="1" applyBorder="1" applyAlignment="1" applyProtection="1">
      <alignment horizontal="center"/>
    </xf>
    <xf numFmtId="164" fontId="2" fillId="0" borderId="45" xfId="6" applyNumberFormat="1" applyFont="1" applyFill="1" applyBorder="1" applyAlignment="1" applyProtection="1">
      <alignment horizontal="center" vertical="top"/>
    </xf>
    <xf numFmtId="164" fontId="2" fillId="0" borderId="46" xfId="6" applyNumberFormat="1" applyFont="1" applyFill="1" applyBorder="1" applyAlignment="1" applyProtection="1">
      <alignment horizontal="center" vertical="top"/>
    </xf>
    <xf numFmtId="164" fontId="2" fillId="0" borderId="45" xfId="3" applyNumberFormat="1" applyFont="1" applyFill="1" applyBorder="1" applyAlignment="1" applyProtection="1">
      <alignment horizontal="center"/>
    </xf>
    <xf numFmtId="164" fontId="2" fillId="0" borderId="46" xfId="3" applyNumberFormat="1" applyFont="1" applyFill="1" applyBorder="1" applyAlignment="1" applyProtection="1">
      <alignment horizontal="center"/>
    </xf>
    <xf numFmtId="164" fontId="2" fillId="0" borderId="45" xfId="6" applyNumberFormat="1" applyFont="1" applyFill="1" applyBorder="1" applyAlignment="1" applyProtection="1">
      <alignment horizontal="left" vertical="center"/>
    </xf>
    <xf numFmtId="164" fontId="2" fillId="0" borderId="46" xfId="6" applyNumberFormat="1" applyFont="1" applyFill="1" applyBorder="1" applyAlignment="1" applyProtection="1">
      <alignment horizontal="center" vertical="center"/>
    </xf>
    <xf numFmtId="0" fontId="9" fillId="11" borderId="0" xfId="1" applyFont="1" applyFill="1" applyAlignment="1" applyProtection="1">
      <alignment horizontal="left" vertical="center"/>
      <protection locked="0"/>
    </xf>
    <xf numFmtId="2" fontId="9" fillId="11" borderId="0" xfId="1" applyNumberFormat="1" applyFont="1" applyFill="1" applyAlignment="1" applyProtection="1">
      <alignment vertical="center"/>
      <protection locked="0"/>
    </xf>
    <xf numFmtId="0" fontId="18" fillId="0" borderId="0" xfId="2" applyFont="1" applyAlignment="1">
      <alignment vertical="center"/>
    </xf>
    <xf numFmtId="164" fontId="2" fillId="0" borderId="0" xfId="1" applyNumberFormat="1" applyAlignment="1">
      <alignment horizontal="center" vertical="center"/>
    </xf>
    <xf numFmtId="0" fontId="2" fillId="0" borderId="46" xfId="3" applyNumberFormat="1" applyFont="1" applyFill="1" applyBorder="1" applyAlignment="1" applyProtection="1">
      <alignment horizontal="center" vertical="center"/>
    </xf>
    <xf numFmtId="164" fontId="2" fillId="0" borderId="23" xfId="3" applyNumberFormat="1" applyFont="1" applyFill="1" applyBorder="1" applyAlignment="1" applyProtection="1">
      <alignment horizontal="center"/>
    </xf>
    <xf numFmtId="3" fontId="2" fillId="3" borderId="69" xfId="1" applyNumberFormat="1" applyFill="1" applyBorder="1" applyAlignment="1" applyProtection="1">
      <alignment horizontal="center" vertical="center"/>
      <protection locked="0"/>
    </xf>
    <xf numFmtId="164" fontId="2" fillId="0" borderId="50" xfId="6" applyNumberFormat="1" applyFont="1" applyFill="1" applyBorder="1" applyAlignment="1" applyProtection="1">
      <alignment horizontal="center" vertical="center"/>
    </xf>
    <xf numFmtId="0" fontId="2" fillId="0" borderId="14" xfId="3" applyNumberFormat="1" applyFont="1" applyFill="1" applyBorder="1" applyAlignment="1" applyProtection="1">
      <alignment horizontal="center" vertical="center"/>
    </xf>
    <xf numFmtId="0" fontId="2" fillId="0" borderId="19" xfId="3" applyNumberFormat="1" applyFont="1" applyFill="1" applyBorder="1" applyAlignment="1" applyProtection="1">
      <alignment horizontal="center" vertical="center"/>
    </xf>
    <xf numFmtId="0" fontId="2" fillId="0" borderId="56" xfId="3" applyNumberFormat="1" applyFont="1" applyFill="1" applyBorder="1" applyAlignment="1" applyProtection="1">
      <alignment horizontal="center" vertical="center"/>
    </xf>
    <xf numFmtId="164" fontId="24" fillId="0" borderId="26" xfId="3" applyNumberFormat="1" applyFont="1" applyFill="1" applyBorder="1" applyAlignment="1" applyProtection="1">
      <alignment vertical="center"/>
    </xf>
    <xf numFmtId="164" fontId="24" fillId="0" borderId="67" xfId="3" applyNumberFormat="1" applyFont="1" applyFill="1" applyBorder="1" applyAlignment="1" applyProtection="1">
      <alignment vertical="center"/>
    </xf>
    <xf numFmtId="164" fontId="24" fillId="0" borderId="28" xfId="3" applyNumberFormat="1" applyFont="1" applyFill="1" applyBorder="1" applyAlignment="1" applyProtection="1">
      <alignment vertical="center"/>
    </xf>
    <xf numFmtId="164" fontId="24" fillId="0" borderId="36" xfId="3" applyNumberFormat="1" applyFont="1" applyFill="1" applyBorder="1" applyAlignment="1" applyProtection="1">
      <alignment vertical="center"/>
    </xf>
    <xf numFmtId="164" fontId="2" fillId="0" borderId="10" xfId="3" applyNumberFormat="1" applyFont="1" applyFill="1" applyBorder="1" applyAlignment="1" applyProtection="1">
      <alignment horizontal="center"/>
    </xf>
    <xf numFmtId="164" fontId="2" fillId="0" borderId="10" xfId="6" applyNumberFormat="1" applyFont="1" applyFill="1" applyBorder="1" applyAlignment="1" applyProtection="1">
      <alignment horizontal="center" vertical="center"/>
    </xf>
    <xf numFmtId="164" fontId="2" fillId="0" borderId="64" xfId="6" applyNumberFormat="1" applyFont="1" applyFill="1" applyBorder="1" applyAlignment="1" applyProtection="1">
      <alignment horizontal="center" vertical="top"/>
    </xf>
    <xf numFmtId="164" fontId="2" fillId="0" borderId="20" xfId="6" applyNumberFormat="1" applyFont="1" applyFill="1" applyBorder="1" applyAlignment="1" applyProtection="1">
      <alignment horizontal="center" vertical="top"/>
    </xf>
    <xf numFmtId="164" fontId="2" fillId="0" borderId="21" xfId="3" applyNumberFormat="1" applyFont="1" applyFill="1" applyBorder="1" applyAlignment="1" applyProtection="1">
      <alignment horizontal="center"/>
    </xf>
    <xf numFmtId="164" fontId="24" fillId="0" borderId="20" xfId="3" applyNumberFormat="1" applyFont="1" applyFill="1" applyBorder="1" applyAlignment="1" applyProtection="1">
      <alignment vertical="center"/>
    </xf>
    <xf numFmtId="164" fontId="24" fillId="0" borderId="23" xfId="3" applyNumberFormat="1" applyFont="1" applyFill="1" applyBorder="1" applyAlignment="1" applyProtection="1">
      <alignment vertical="center"/>
    </xf>
    <xf numFmtId="0" fontId="2" fillId="0" borderId="57" xfId="3" applyNumberFormat="1" applyFont="1" applyFill="1" applyBorder="1" applyAlignment="1" applyProtection="1">
      <alignment horizontal="center" vertical="center"/>
    </xf>
    <xf numFmtId="3" fontId="2" fillId="5" borderId="30" xfId="1" applyNumberFormat="1" applyFill="1" applyBorder="1" applyAlignment="1" applyProtection="1">
      <alignment horizontal="center" vertical="center"/>
      <protection locked="0"/>
    </xf>
    <xf numFmtId="3" fontId="2" fillId="5" borderId="34" xfId="1" applyNumberFormat="1" applyFill="1" applyBorder="1" applyAlignment="1" applyProtection="1">
      <alignment horizontal="center" vertical="center"/>
      <protection locked="0"/>
    </xf>
    <xf numFmtId="3" fontId="2" fillId="5" borderId="41" xfId="1" applyNumberFormat="1" applyFill="1" applyBorder="1" applyAlignment="1" applyProtection="1">
      <alignment horizontal="center" vertical="center"/>
      <protection locked="0"/>
    </xf>
    <xf numFmtId="164" fontId="2" fillId="0" borderId="32" xfId="3" applyNumberFormat="1" applyFont="1" applyFill="1" applyBorder="1" applyAlignment="1" applyProtection="1">
      <alignment horizontal="center"/>
    </xf>
    <xf numFmtId="164" fontId="2" fillId="0" borderId="32" xfId="6" applyNumberFormat="1" applyFont="1" applyFill="1" applyBorder="1" applyAlignment="1" applyProtection="1">
      <alignment horizontal="center" vertical="center"/>
    </xf>
    <xf numFmtId="0" fontId="2" fillId="0" borderId="51" xfId="3" applyNumberFormat="1" applyFont="1" applyFill="1" applyBorder="1" applyAlignment="1" applyProtection="1">
      <alignment horizontal="center" vertical="center"/>
    </xf>
    <xf numFmtId="164" fontId="2" fillId="0" borderId="17" xfId="3" applyNumberFormat="1" applyFont="1" applyFill="1" applyBorder="1" applyAlignment="1" applyProtection="1">
      <alignment horizontal="center"/>
    </xf>
    <xf numFmtId="0" fontId="18" fillId="0" borderId="0" xfId="1" applyFont="1"/>
    <xf numFmtId="164" fontId="18" fillId="0" borderId="0" xfId="2" applyNumberFormat="1" applyFont="1" applyAlignment="1">
      <alignment vertical="center"/>
    </xf>
    <xf numFmtId="44" fontId="18" fillId="0" borderId="0" xfId="3" applyFont="1" applyFill="1" applyProtection="1"/>
    <xf numFmtId="44" fontId="18" fillId="0" borderId="0" xfId="3" applyFont="1" applyFill="1" applyBorder="1" applyProtection="1"/>
    <xf numFmtId="44" fontId="18" fillId="0" borderId="0" xfId="3" applyFont="1" applyBorder="1" applyProtection="1"/>
    <xf numFmtId="3" fontId="2" fillId="5" borderId="25" xfId="1" applyNumberFormat="1" applyFill="1" applyBorder="1" applyAlignment="1" applyProtection="1">
      <alignment horizontal="center" vertical="center"/>
      <protection locked="0"/>
    </xf>
    <xf numFmtId="3" fontId="2" fillId="5" borderId="15" xfId="1" applyNumberFormat="1" applyFill="1" applyBorder="1" applyAlignment="1" applyProtection="1">
      <alignment horizontal="center" vertical="center"/>
      <protection locked="0"/>
    </xf>
    <xf numFmtId="3" fontId="2" fillId="5" borderId="24" xfId="1" applyNumberFormat="1" applyFill="1" applyBorder="1" applyAlignment="1" applyProtection="1">
      <alignment horizontal="center" vertical="center"/>
      <protection locked="0"/>
    </xf>
    <xf numFmtId="0" fontId="2" fillId="0" borderId="39" xfId="3" applyNumberFormat="1" applyFont="1" applyFill="1" applyBorder="1" applyAlignment="1" applyProtection="1">
      <alignment horizontal="center" vertical="center"/>
    </xf>
    <xf numFmtId="0" fontId="2" fillId="0" borderId="1" xfId="1" applyBorder="1"/>
    <xf numFmtId="0" fontId="3" fillId="0" borderId="2" xfId="2" applyFont="1" applyBorder="1" applyAlignment="1">
      <alignment vertical="center"/>
    </xf>
    <xf numFmtId="0" fontId="2" fillId="0" borderId="2" xfId="1" applyBorder="1"/>
    <xf numFmtId="0" fontId="2" fillId="0" borderId="2" xfId="1" applyBorder="1" applyAlignment="1">
      <alignment horizontal="left"/>
    </xf>
    <xf numFmtId="164" fontId="2" fillId="0" borderId="2" xfId="4" applyNumberFormat="1" applyBorder="1"/>
    <xf numFmtId="0" fontId="2" fillId="0" borderId="3" xfId="1" applyBorder="1"/>
    <xf numFmtId="0" fontId="2" fillId="0" borderId="4" xfId="1" applyBorder="1"/>
    <xf numFmtId="0" fontId="3" fillId="0" borderId="0" xfId="2" applyFont="1" applyAlignment="1">
      <alignment vertical="center"/>
    </xf>
    <xf numFmtId="0" fontId="3" fillId="0" borderId="5" xfId="2" applyFont="1" applyBorder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/>
    </xf>
    <xf numFmtId="0" fontId="3" fillId="0" borderId="5" xfId="2" applyFont="1" applyBorder="1" applyAlignment="1">
      <alignment horizontal="center" vertical="center"/>
    </xf>
    <xf numFmtId="0" fontId="2" fillId="0" borderId="6" xfId="1" applyBorder="1"/>
    <xf numFmtId="0" fontId="3" fillId="0" borderId="7" xfId="2" applyFont="1" applyBorder="1" applyAlignment="1">
      <alignment horizontal="center" vertical="center"/>
    </xf>
    <xf numFmtId="0" fontId="6" fillId="3" borderId="2" xfId="2" applyFont="1" applyFill="1" applyBorder="1" applyAlignment="1">
      <alignment vertical="center"/>
    </xf>
    <xf numFmtId="0" fontId="6" fillId="3" borderId="3" xfId="2" applyFont="1" applyFill="1" applyBorder="1" applyAlignment="1">
      <alignment vertical="center"/>
    </xf>
    <xf numFmtId="167" fontId="18" fillId="0" borderId="0" xfId="20" applyNumberFormat="1" applyFont="1" applyAlignment="1">
      <alignment vertical="center"/>
    </xf>
    <xf numFmtId="9" fontId="2" fillId="0" borderId="0" xfId="20" applyFont="1"/>
    <xf numFmtId="167" fontId="2" fillId="0" borderId="0" xfId="20" applyNumberFormat="1" applyFont="1"/>
    <xf numFmtId="164" fontId="2" fillId="0" borderId="54" xfId="3" applyNumberFormat="1" applyFont="1" applyFill="1" applyBorder="1" applyAlignment="1" applyProtection="1">
      <alignment horizontal="center" vertical="center"/>
    </xf>
    <xf numFmtId="164" fontId="2" fillId="0" borderId="42" xfId="3" applyNumberFormat="1" applyFont="1" applyFill="1" applyBorder="1" applyAlignment="1" applyProtection="1">
      <alignment horizontal="center" vertical="center"/>
    </xf>
    <xf numFmtId="164" fontId="2" fillId="0" borderId="55" xfId="3" applyNumberFormat="1" applyFont="1" applyFill="1" applyBorder="1" applyAlignment="1" applyProtection="1">
      <alignment horizontal="center" vertical="center"/>
    </xf>
    <xf numFmtId="0" fontId="8" fillId="0" borderId="4" xfId="1" applyFont="1" applyBorder="1" applyAlignment="1">
      <alignment horizontal="right" vertical="center"/>
    </xf>
    <xf numFmtId="0" fontId="9" fillId="0" borderId="0" xfId="1" applyFont="1" applyAlignment="1">
      <alignment horizontal="left" vertical="center"/>
    </xf>
    <xf numFmtId="0" fontId="2" fillId="0" borderId="4" xfId="1" applyBorder="1" applyAlignment="1">
      <alignment wrapText="1"/>
    </xf>
    <xf numFmtId="0" fontId="11" fillId="0" borderId="0" xfId="1" applyFont="1" applyAlignment="1">
      <alignment horizontal="center"/>
    </xf>
    <xf numFmtId="1" fontId="11" fillId="6" borderId="15" xfId="1" applyNumberFormat="1" applyFont="1" applyFill="1" applyBorder="1" applyAlignment="1">
      <alignment horizontal="center" vertical="center" wrapText="1"/>
    </xf>
    <xf numFmtId="0" fontId="11" fillId="6" borderId="3" xfId="1" applyFont="1" applyFill="1" applyBorder="1" applyAlignment="1">
      <alignment horizontal="center" vertical="center" wrapText="1"/>
    </xf>
    <xf numFmtId="0" fontId="15" fillId="6" borderId="41" xfId="1" applyFont="1" applyFill="1" applyBorder="1" applyAlignment="1">
      <alignment horizontal="center" vertical="center"/>
    </xf>
    <xf numFmtId="0" fontId="2" fillId="0" borderId="31" xfId="1" applyBorder="1" applyAlignment="1">
      <alignment vertical="center"/>
    </xf>
    <xf numFmtId="0" fontId="15" fillId="6" borderId="30" xfId="1" applyFont="1" applyFill="1" applyBorder="1" applyAlignment="1">
      <alignment horizontal="center" vertical="center"/>
    </xf>
    <xf numFmtId="0" fontId="15" fillId="6" borderId="30" xfId="4" applyFont="1" applyFill="1" applyBorder="1" applyAlignment="1">
      <alignment horizontal="center" vertical="center"/>
    </xf>
    <xf numFmtId="0" fontId="2" fillId="0" borderId="32" xfId="1" applyBorder="1" applyAlignment="1">
      <alignment horizontal="left" vertical="center"/>
    </xf>
    <xf numFmtId="0" fontId="15" fillId="6" borderId="43" xfId="1" applyFont="1" applyFill="1" applyBorder="1" applyAlignment="1">
      <alignment horizontal="center" vertical="center"/>
    </xf>
    <xf numFmtId="0" fontId="2" fillId="7" borderId="0" xfId="1" applyFill="1" applyAlignment="1">
      <alignment horizontal="left" vertical="top"/>
    </xf>
    <xf numFmtId="0" fontId="15" fillId="6" borderId="25" xfId="4" applyFont="1" applyFill="1" applyBorder="1" applyAlignment="1">
      <alignment horizontal="center" vertical="center"/>
    </xf>
    <xf numFmtId="0" fontId="2" fillId="3" borderId="43" xfId="1" applyFill="1" applyBorder="1"/>
    <xf numFmtId="0" fontId="2" fillId="3" borderId="0" xfId="1" applyFill="1"/>
    <xf numFmtId="0" fontId="15" fillId="6" borderId="34" xfId="4" applyFont="1" applyFill="1" applyBorder="1" applyAlignment="1">
      <alignment horizontal="center" vertical="center"/>
    </xf>
    <xf numFmtId="0" fontId="2" fillId="0" borderId="33" xfId="1" applyBorder="1" applyAlignment="1">
      <alignment horizontal="left" vertical="center"/>
    </xf>
    <xf numFmtId="0" fontId="2" fillId="0" borderId="31" xfId="1" applyBorder="1" applyAlignment="1">
      <alignment horizontal="left" vertical="center"/>
    </xf>
    <xf numFmtId="0" fontId="15" fillId="6" borderId="34" xfId="1" applyFont="1" applyFill="1" applyBorder="1" applyAlignment="1">
      <alignment horizontal="center" vertical="center"/>
    </xf>
    <xf numFmtId="0" fontId="11" fillId="6" borderId="30" xfId="1" applyFont="1" applyFill="1" applyBorder="1" applyAlignment="1">
      <alignment horizontal="center" vertical="center"/>
    </xf>
    <xf numFmtId="0" fontId="15" fillId="6" borderId="34" xfId="11" applyFont="1" applyFill="1" applyBorder="1" applyAlignment="1">
      <alignment horizontal="center" vertical="center"/>
    </xf>
    <xf numFmtId="0" fontId="15" fillId="6" borderId="41" xfId="11" applyFont="1" applyFill="1" applyBorder="1" applyAlignment="1">
      <alignment horizontal="center" vertical="center"/>
    </xf>
    <xf numFmtId="0" fontId="15" fillId="6" borderId="30" xfId="11" applyFont="1" applyFill="1" applyBorder="1" applyAlignment="1">
      <alignment horizontal="center" vertical="center"/>
    </xf>
    <xf numFmtId="164" fontId="11" fillId="8" borderId="16" xfId="1" applyNumberFormat="1" applyFont="1" applyFill="1" applyBorder="1" applyAlignment="1">
      <alignment horizontal="center" vertical="center" wrapText="1"/>
    </xf>
    <xf numFmtId="164" fontId="11" fillId="10" borderId="16" xfId="1" applyNumberFormat="1" applyFont="1" applyFill="1" applyBorder="1" applyAlignment="1">
      <alignment horizontal="center" vertical="center" wrapText="1"/>
    </xf>
    <xf numFmtId="164" fontId="11" fillId="9" borderId="16" xfId="1" applyNumberFormat="1" applyFont="1" applyFill="1" applyBorder="1" applyAlignment="1">
      <alignment horizontal="center" vertical="center" wrapText="1"/>
    </xf>
    <xf numFmtId="164" fontId="11" fillId="11" borderId="15" xfId="1" applyNumberFormat="1" applyFont="1" applyFill="1" applyBorder="1" applyAlignment="1">
      <alignment horizontal="center" wrapText="1"/>
    </xf>
    <xf numFmtId="4" fontId="11" fillId="6" borderId="13" xfId="1" applyNumberFormat="1" applyFont="1" applyFill="1" applyBorder="1" applyAlignment="1">
      <alignment horizontal="center" vertical="center" wrapText="1"/>
    </xf>
    <xf numFmtId="4" fontId="11" fillId="6" borderId="40" xfId="1" applyNumberFormat="1" applyFont="1" applyFill="1" applyBorder="1" applyAlignment="1">
      <alignment horizontal="center" vertical="center" wrapText="1"/>
    </xf>
    <xf numFmtId="4" fontId="11" fillId="6" borderId="37" xfId="1" applyNumberFormat="1" applyFont="1" applyFill="1" applyBorder="1" applyAlignment="1">
      <alignment horizontal="center" vertical="center" wrapText="1"/>
    </xf>
    <xf numFmtId="0" fontId="11" fillId="6" borderId="62" xfId="1" applyFont="1" applyFill="1" applyBorder="1" applyAlignment="1">
      <alignment horizontal="center" vertical="center" wrapText="1"/>
    </xf>
    <xf numFmtId="0" fontId="11" fillId="6" borderId="40" xfId="1" applyFont="1" applyFill="1" applyBorder="1" applyAlignment="1">
      <alignment horizontal="center" vertical="center" wrapText="1"/>
    </xf>
    <xf numFmtId="164" fontId="2" fillId="0" borderId="54" xfId="1" applyNumberFormat="1" applyBorder="1" applyAlignment="1">
      <alignment horizontal="center" vertical="center"/>
    </xf>
    <xf numFmtId="164" fontId="2" fillId="0" borderId="53" xfId="1" applyNumberFormat="1" applyBorder="1" applyAlignment="1">
      <alignment horizontal="center" vertical="center"/>
    </xf>
    <xf numFmtId="164" fontId="2" fillId="0" borderId="42" xfId="1" applyNumberFormat="1" applyBorder="1" applyAlignment="1">
      <alignment horizontal="center" vertical="center"/>
    </xf>
    <xf numFmtId="164" fontId="2" fillId="0" borderId="46" xfId="1" applyNumberFormat="1" applyBorder="1" applyAlignment="1">
      <alignment horizontal="center" vertical="center"/>
    </xf>
    <xf numFmtId="0" fontId="2" fillId="0" borderId="14" xfId="1" applyBorder="1" applyAlignment="1">
      <alignment horizontal="center" vertical="center"/>
    </xf>
    <xf numFmtId="0" fontId="2" fillId="0" borderId="20" xfId="1" applyBorder="1" applyAlignment="1">
      <alignment horizontal="center" vertical="center"/>
    </xf>
    <xf numFmtId="0" fontId="2" fillId="0" borderId="42" xfId="1" applyBorder="1" applyAlignment="1">
      <alignment horizontal="center" vertical="center"/>
    </xf>
    <xf numFmtId="3" fontId="2" fillId="7" borderId="39" xfId="1" applyNumberFormat="1" applyFill="1" applyBorder="1" applyAlignment="1">
      <alignment horizontal="center" vertical="center"/>
    </xf>
    <xf numFmtId="1" fontId="2" fillId="7" borderId="59" xfId="1" applyNumberFormat="1" applyFill="1" applyBorder="1" applyAlignment="1">
      <alignment horizontal="center" vertical="center"/>
    </xf>
    <xf numFmtId="0" fontId="2" fillId="7" borderId="58" xfId="1" applyFill="1" applyBorder="1" applyAlignment="1">
      <alignment horizontal="center" vertical="center"/>
    </xf>
    <xf numFmtId="0" fontId="2" fillId="7" borderId="39" xfId="1" applyFill="1" applyBorder="1" applyAlignment="1">
      <alignment horizontal="center" vertical="center"/>
    </xf>
    <xf numFmtId="0" fontId="2" fillId="7" borderId="59" xfId="1" applyFill="1" applyBorder="1" applyAlignment="1">
      <alignment horizontal="center" vertical="center"/>
    </xf>
    <xf numFmtId="0" fontId="2" fillId="7" borderId="38" xfId="1" applyFill="1" applyBorder="1" applyAlignment="1">
      <alignment horizontal="center" vertical="center"/>
    </xf>
    <xf numFmtId="3" fontId="2" fillId="7" borderId="58" xfId="1" applyNumberFormat="1" applyFill="1" applyBorder="1" applyAlignment="1">
      <alignment horizontal="center" vertical="center"/>
    </xf>
    <xf numFmtId="3" fontId="2" fillId="7" borderId="59" xfId="1" applyNumberFormat="1" applyFill="1" applyBorder="1" applyAlignment="1">
      <alignment horizontal="center" vertical="center"/>
    </xf>
    <xf numFmtId="0" fontId="2" fillId="0" borderId="45" xfId="1" applyBorder="1" applyAlignment="1">
      <alignment horizontal="center" vertical="center"/>
    </xf>
    <xf numFmtId="0" fontId="2" fillId="3" borderId="58" xfId="1" applyFill="1" applyBorder="1" applyAlignment="1">
      <alignment horizontal="right"/>
    </xf>
    <xf numFmtId="164" fontId="2" fillId="3" borderId="39" xfId="1" applyNumberFormat="1" applyFill="1" applyBorder="1"/>
    <xf numFmtId="164" fontId="11" fillId="3" borderId="35" xfId="1" applyNumberFormat="1" applyFont="1" applyFill="1" applyBorder="1"/>
    <xf numFmtId="1" fontId="2" fillId="3" borderId="38" xfId="1" applyNumberFormat="1" applyFill="1" applyBorder="1"/>
    <xf numFmtId="1" fontId="2" fillId="3" borderId="39" xfId="1" applyNumberFormat="1" applyFill="1" applyBorder="1" applyAlignment="1">
      <alignment horizontal="center"/>
    </xf>
    <xf numFmtId="1" fontId="2" fillId="3" borderId="39" xfId="1" applyNumberFormat="1" applyFill="1" applyBorder="1"/>
    <xf numFmtId="1" fontId="2" fillId="3" borderId="59" xfId="1" applyNumberFormat="1" applyFill="1" applyBorder="1"/>
    <xf numFmtId="0" fontId="2" fillId="3" borderId="59" xfId="1" applyFill="1" applyBorder="1"/>
    <xf numFmtId="0" fontId="2" fillId="0" borderId="47" xfId="1" applyBorder="1" applyAlignment="1">
      <alignment horizontal="center" vertical="center"/>
    </xf>
    <xf numFmtId="164" fontId="2" fillId="0" borderId="55" xfId="1" applyNumberFormat="1" applyBorder="1" applyAlignment="1">
      <alignment horizontal="center" vertical="center"/>
    </xf>
    <xf numFmtId="164" fontId="2" fillId="0" borderId="50" xfId="1" applyNumberFormat="1" applyBorder="1" applyAlignment="1">
      <alignment horizontal="center" vertical="center"/>
    </xf>
    <xf numFmtId="0" fontId="2" fillId="3" borderId="58" xfId="1" applyFill="1" applyBorder="1"/>
    <xf numFmtId="164" fontId="2" fillId="3" borderId="35" xfId="1" applyNumberFormat="1" applyFill="1" applyBorder="1"/>
    <xf numFmtId="0" fontId="2" fillId="3" borderId="38" xfId="1" applyFill="1" applyBorder="1"/>
    <xf numFmtId="0" fontId="2" fillId="3" borderId="39" xfId="1" applyFill="1" applyBorder="1" applyAlignment="1">
      <alignment horizontal="center"/>
    </xf>
    <xf numFmtId="0" fontId="2" fillId="3" borderId="39" xfId="1" applyFill="1" applyBorder="1"/>
    <xf numFmtId="0" fontId="2" fillId="3" borderId="35" xfId="1" applyFill="1" applyBorder="1"/>
    <xf numFmtId="0" fontId="2" fillId="3" borderId="38" xfId="1" applyFill="1" applyBorder="1" applyAlignment="1">
      <alignment horizontal="center"/>
    </xf>
    <xf numFmtId="0" fontId="2" fillId="0" borderId="51" xfId="1" applyBorder="1" applyAlignment="1">
      <alignment horizontal="center" vertical="center"/>
    </xf>
    <xf numFmtId="0" fontId="6" fillId="3" borderId="4" xfId="2" applyFont="1" applyFill="1" applyBorder="1" applyAlignment="1">
      <alignment horizontal="left" vertical="center"/>
    </xf>
    <xf numFmtId="0" fontId="6" fillId="3" borderId="0" xfId="2" applyFont="1" applyFill="1" applyAlignment="1">
      <alignment horizontal="left" vertical="center"/>
    </xf>
    <xf numFmtId="0" fontId="6" fillId="3" borderId="1" xfId="2" applyFont="1" applyFill="1" applyBorder="1" applyAlignment="1">
      <alignment horizontal="left" vertical="center"/>
    </xf>
    <xf numFmtId="0" fontId="6" fillId="3" borderId="2" xfId="2" applyFont="1" applyFill="1" applyBorder="1" applyAlignment="1">
      <alignment horizontal="left" vertical="center"/>
    </xf>
    <xf numFmtId="0" fontId="6" fillId="3" borderId="6" xfId="2" applyFont="1" applyFill="1" applyBorder="1" applyAlignment="1">
      <alignment horizontal="left" vertical="center"/>
    </xf>
    <xf numFmtId="0" fontId="6" fillId="3" borderId="7" xfId="2" applyFont="1" applyFill="1" applyBorder="1" applyAlignment="1">
      <alignment horizontal="left" vertical="center"/>
    </xf>
    <xf numFmtId="0" fontId="2" fillId="0" borderId="64" xfId="1" applyBorder="1" applyAlignment="1">
      <alignment horizontal="center" vertical="center"/>
    </xf>
    <xf numFmtId="0" fontId="2" fillId="0" borderId="69" xfId="1" applyBorder="1" applyAlignment="1">
      <alignment horizontal="center" vertical="center"/>
    </xf>
    <xf numFmtId="0" fontId="2" fillId="0" borderId="60" xfId="3" applyNumberFormat="1" applyFont="1" applyFill="1" applyBorder="1" applyAlignment="1" applyProtection="1">
      <alignment horizontal="center" vertical="center"/>
    </xf>
    <xf numFmtId="0" fontId="2" fillId="0" borderId="61" xfId="3" applyNumberFormat="1" applyFont="1" applyFill="1" applyBorder="1" applyAlignment="1" applyProtection="1">
      <alignment horizontal="center" vertical="center"/>
    </xf>
    <xf numFmtId="0" fontId="2" fillId="0" borderId="20" xfId="3" applyNumberFormat="1" applyFont="1" applyFill="1" applyBorder="1" applyAlignment="1" applyProtection="1">
      <alignment horizontal="center" vertical="center"/>
    </xf>
    <xf numFmtId="0" fontId="2" fillId="0" borderId="49" xfId="3" applyNumberFormat="1" applyFont="1" applyFill="1" applyBorder="1" applyAlignment="1" applyProtection="1">
      <alignment horizontal="center" vertical="center"/>
    </xf>
    <xf numFmtId="0" fontId="2" fillId="0" borderId="14" xfId="3" applyNumberFormat="1" applyFont="1" applyFill="1" applyBorder="1" applyAlignment="1" applyProtection="1">
      <alignment horizontal="center" vertical="center"/>
    </xf>
    <xf numFmtId="0" fontId="2" fillId="0" borderId="21" xfId="1" applyBorder="1" applyAlignment="1">
      <alignment horizontal="center" vertical="center"/>
    </xf>
    <xf numFmtId="0" fontId="2" fillId="0" borderId="44" xfId="3" applyNumberFormat="1" applyFont="1" applyFill="1" applyBorder="1" applyAlignment="1" applyProtection="1">
      <alignment horizontal="center" vertical="center"/>
    </xf>
    <xf numFmtId="0" fontId="2" fillId="0" borderId="39" xfId="3" applyNumberFormat="1" applyFont="1" applyFill="1" applyBorder="1" applyAlignment="1" applyProtection="1">
      <alignment horizontal="center" vertical="center"/>
    </xf>
    <xf numFmtId="0" fontId="2" fillId="0" borderId="23" xfId="3" applyNumberFormat="1" applyFont="1" applyFill="1" applyBorder="1" applyAlignment="1" applyProtection="1">
      <alignment horizontal="center" vertical="center"/>
    </xf>
    <xf numFmtId="0" fontId="2" fillId="0" borderId="19" xfId="3" applyNumberFormat="1" applyFont="1" applyFill="1" applyBorder="1" applyAlignment="1" applyProtection="1">
      <alignment horizontal="center" vertical="center"/>
    </xf>
    <xf numFmtId="0" fontId="2" fillId="0" borderId="22" xfId="3" applyNumberFormat="1" applyFont="1" applyFill="1" applyBorder="1" applyAlignment="1" applyProtection="1">
      <alignment horizontal="center" vertical="center"/>
    </xf>
    <xf numFmtId="1" fontId="2" fillId="0" borderId="60" xfId="1" applyNumberFormat="1" applyBorder="1" applyAlignment="1">
      <alignment horizontal="center" vertical="center"/>
    </xf>
    <xf numFmtId="1" fontId="2" fillId="0" borderId="44" xfId="1" applyNumberFormat="1" applyBorder="1" applyAlignment="1">
      <alignment horizontal="center" vertical="center"/>
    </xf>
    <xf numFmtId="0" fontId="2" fillId="0" borderId="64" xfId="3" applyNumberFormat="1" applyFont="1" applyFill="1" applyBorder="1" applyAlignment="1" applyProtection="1">
      <alignment horizontal="center" vertical="center"/>
    </xf>
    <xf numFmtId="0" fontId="2" fillId="0" borderId="21" xfId="3" applyNumberFormat="1" applyFont="1" applyFill="1" applyBorder="1" applyAlignment="1" applyProtection="1">
      <alignment horizontal="center" vertical="center"/>
    </xf>
    <xf numFmtId="0" fontId="2" fillId="0" borderId="18" xfId="3" applyNumberFormat="1" applyFont="1" applyFill="1" applyBorder="1" applyAlignment="1" applyProtection="1">
      <alignment horizontal="center" vertical="center"/>
    </xf>
    <xf numFmtId="0" fontId="2" fillId="0" borderId="72" xfId="3" applyNumberFormat="1" applyFont="1" applyFill="1" applyBorder="1" applyAlignment="1" applyProtection="1">
      <alignment horizontal="center" vertical="center"/>
    </xf>
    <xf numFmtId="0" fontId="2" fillId="0" borderId="16" xfId="3" applyNumberFormat="1" applyFont="1" applyFill="1" applyBorder="1" applyAlignment="1" applyProtection="1">
      <alignment horizontal="center" vertical="center"/>
    </xf>
    <xf numFmtId="0" fontId="2" fillId="0" borderId="17" xfId="3" applyNumberFormat="1" applyFont="1" applyFill="1" applyBorder="1" applyAlignment="1" applyProtection="1">
      <alignment horizontal="center" vertical="center"/>
    </xf>
    <xf numFmtId="164" fontId="11" fillId="0" borderId="0" xfId="1" applyNumberFormat="1" applyFont="1" applyAlignment="1">
      <alignment horizontal="center" vertical="center"/>
    </xf>
    <xf numFmtId="164" fontId="2" fillId="0" borderId="67" xfId="1" applyNumberFormat="1" applyBorder="1" applyAlignment="1">
      <alignment horizontal="center" vertical="center"/>
    </xf>
    <xf numFmtId="164" fontId="2" fillId="0" borderId="36" xfId="1" applyNumberFormat="1" applyBorder="1" applyAlignment="1">
      <alignment horizontal="center" vertical="center"/>
    </xf>
    <xf numFmtId="164" fontId="2" fillId="0" borderId="60" xfId="1" applyNumberFormat="1" applyBorder="1" applyAlignment="1">
      <alignment horizontal="center" vertical="center"/>
    </xf>
    <xf numFmtId="164" fontId="2" fillId="0" borderId="44" xfId="1" applyNumberFormat="1" applyBorder="1" applyAlignment="1">
      <alignment horizontal="center" vertical="center"/>
    </xf>
    <xf numFmtId="164" fontId="11" fillId="0" borderId="0" xfId="1" applyNumberFormat="1" applyFont="1" applyAlignment="1">
      <alignment horizontal="center" vertical="center" wrapText="1"/>
    </xf>
    <xf numFmtId="0" fontId="2" fillId="0" borderId="20" xfId="1" applyBorder="1" applyAlignment="1">
      <alignment horizontal="center" vertical="center"/>
    </xf>
    <xf numFmtId="0" fontId="2" fillId="0" borderId="23" xfId="1" applyBorder="1" applyAlignment="1">
      <alignment horizontal="center" vertical="center"/>
    </xf>
    <xf numFmtId="0" fontId="2" fillId="0" borderId="19" xfId="1" applyBorder="1" applyAlignment="1">
      <alignment horizontal="center" vertical="center"/>
    </xf>
    <xf numFmtId="0" fontId="2" fillId="0" borderId="22" xfId="1" applyBorder="1" applyAlignment="1">
      <alignment horizontal="center" vertical="center"/>
    </xf>
    <xf numFmtId="164" fontId="2" fillId="0" borderId="54" xfId="1" applyNumberFormat="1" applyBorder="1" applyAlignment="1">
      <alignment horizontal="center" vertical="center"/>
    </xf>
    <xf numFmtId="164" fontId="2" fillId="0" borderId="42" xfId="1" applyNumberFormat="1" applyBorder="1" applyAlignment="1">
      <alignment horizontal="center" vertical="center"/>
    </xf>
    <xf numFmtId="14" fontId="4" fillId="0" borderId="7" xfId="1" applyNumberFormat="1" applyFont="1" applyBorder="1" applyAlignment="1">
      <alignment horizontal="right"/>
    </xf>
    <xf numFmtId="14" fontId="4" fillId="0" borderId="8" xfId="1" applyNumberFormat="1" applyFont="1" applyBorder="1" applyAlignment="1">
      <alignment horizontal="right"/>
    </xf>
    <xf numFmtId="0" fontId="10" fillId="4" borderId="1" xfId="2" applyFont="1" applyFill="1" applyBorder="1" applyAlignment="1">
      <alignment horizontal="center" vertical="center" wrapText="1"/>
    </xf>
    <xf numFmtId="0" fontId="6" fillId="4" borderId="2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6" fillId="4" borderId="6" xfId="2" applyFont="1" applyFill="1" applyBorder="1" applyAlignment="1">
      <alignment horizontal="center" vertical="center" wrapText="1"/>
    </xf>
    <xf numFmtId="0" fontId="6" fillId="4" borderId="7" xfId="2" applyFont="1" applyFill="1" applyBorder="1" applyAlignment="1">
      <alignment horizontal="center" vertical="center" wrapText="1"/>
    </xf>
    <xf numFmtId="0" fontId="6" fillId="4" borderId="8" xfId="2" applyFont="1" applyFill="1" applyBorder="1" applyAlignment="1">
      <alignment horizontal="center" vertical="center" wrapText="1"/>
    </xf>
    <xf numFmtId="165" fontId="6" fillId="0" borderId="1" xfId="7" applyNumberFormat="1" applyFont="1" applyFill="1" applyBorder="1" applyAlignment="1" applyProtection="1">
      <alignment horizontal="center" vertical="center" wrapText="1"/>
    </xf>
    <xf numFmtId="165" fontId="6" fillId="0" borderId="3" xfId="7" applyNumberFormat="1" applyFont="1" applyFill="1" applyBorder="1" applyAlignment="1" applyProtection="1">
      <alignment horizontal="center" vertical="center" wrapText="1"/>
    </xf>
    <xf numFmtId="165" fontId="6" fillId="0" borderId="6" xfId="7" applyNumberFormat="1" applyFont="1" applyFill="1" applyBorder="1" applyAlignment="1" applyProtection="1">
      <alignment horizontal="center" vertical="center" wrapText="1"/>
    </xf>
    <xf numFmtId="165" fontId="6" fillId="0" borderId="8" xfId="7" applyNumberFormat="1" applyFont="1" applyFill="1" applyBorder="1" applyAlignment="1" applyProtection="1">
      <alignment horizontal="center" vertical="center" wrapText="1"/>
    </xf>
    <xf numFmtId="164" fontId="11" fillId="0" borderId="11" xfId="1" applyNumberFormat="1" applyFont="1" applyBorder="1" applyAlignment="1">
      <alignment horizontal="center" vertical="center" wrapText="1"/>
    </xf>
    <xf numFmtId="164" fontId="11" fillId="0" borderId="12" xfId="1" applyNumberFormat="1" applyFont="1" applyBorder="1" applyAlignment="1">
      <alignment horizontal="center" vertical="center" wrapText="1"/>
    </xf>
    <xf numFmtId="164" fontId="11" fillId="0" borderId="13" xfId="1" applyNumberFormat="1" applyFont="1" applyBorder="1" applyAlignment="1">
      <alignment horizontal="center" vertical="center" wrapText="1"/>
    </xf>
    <xf numFmtId="164" fontId="11" fillId="0" borderId="11" xfId="3" applyNumberFormat="1" applyFont="1" applyFill="1" applyBorder="1" applyAlignment="1" applyProtection="1">
      <alignment horizontal="center" vertical="center"/>
    </xf>
    <xf numFmtId="164" fontId="11" fillId="0" borderId="13" xfId="3" applyNumberFormat="1" applyFont="1" applyFill="1" applyBorder="1" applyAlignment="1" applyProtection="1">
      <alignment horizontal="center" vertical="center"/>
    </xf>
    <xf numFmtId="164" fontId="11" fillId="0" borderId="1" xfId="1" applyNumberFormat="1" applyFont="1" applyBorder="1" applyAlignment="1">
      <alignment horizontal="center" vertical="center" wrapText="1"/>
    </xf>
    <xf numFmtId="164" fontId="11" fillId="0" borderId="2" xfId="1" applyNumberFormat="1" applyFont="1" applyBorder="1" applyAlignment="1">
      <alignment horizontal="center" vertical="center" wrapText="1"/>
    </xf>
    <xf numFmtId="164" fontId="11" fillId="0" borderId="3" xfId="1" applyNumberFormat="1" applyFont="1" applyBorder="1" applyAlignment="1">
      <alignment horizontal="center" vertical="center" wrapText="1"/>
    </xf>
    <xf numFmtId="164" fontId="20" fillId="0" borderId="11" xfId="1" applyNumberFormat="1" applyFont="1" applyBorder="1" applyAlignment="1">
      <alignment horizontal="center" vertical="center" wrapText="1"/>
    </xf>
    <xf numFmtId="164" fontId="20" fillId="0" borderId="12" xfId="1" applyNumberFormat="1" applyFont="1" applyBorder="1" applyAlignment="1">
      <alignment horizontal="center" vertical="center" wrapText="1"/>
    </xf>
    <xf numFmtId="164" fontId="20" fillId="0" borderId="13" xfId="1" applyNumberFormat="1" applyFont="1" applyBorder="1" applyAlignment="1">
      <alignment horizontal="center" vertical="center" wrapText="1"/>
    </xf>
    <xf numFmtId="164" fontId="19" fillId="0" borderId="11" xfId="1" applyNumberFormat="1" applyFont="1" applyBorder="1" applyAlignment="1">
      <alignment horizontal="center"/>
    </xf>
    <xf numFmtId="0" fontId="19" fillId="0" borderId="13" xfId="1" applyFont="1" applyBorder="1" applyAlignment="1">
      <alignment horizontal="center"/>
    </xf>
    <xf numFmtId="0" fontId="3" fillId="0" borderId="7" xfId="2" applyFont="1" applyBorder="1" applyAlignment="1">
      <alignment horizontal="center" vertical="center"/>
    </xf>
    <xf numFmtId="4" fontId="14" fillId="5" borderId="74" xfId="1" applyNumberFormat="1" applyFont="1" applyFill="1" applyBorder="1" applyAlignment="1">
      <alignment horizontal="center" wrapText="1"/>
    </xf>
    <xf numFmtId="4" fontId="14" fillId="5" borderId="0" xfId="1" applyNumberFormat="1" applyFont="1" applyFill="1" applyAlignment="1">
      <alignment horizontal="center" wrapText="1"/>
    </xf>
    <xf numFmtId="4" fontId="14" fillId="5" borderId="7" xfId="1" applyNumberFormat="1" applyFont="1" applyFill="1" applyBorder="1" applyAlignment="1">
      <alignment horizontal="center" wrapText="1"/>
    </xf>
    <xf numFmtId="0" fontId="2" fillId="0" borderId="60" xfId="1" applyBorder="1" applyAlignment="1">
      <alignment horizontal="center" vertical="center"/>
    </xf>
    <xf numFmtId="0" fontId="2" fillId="0" borderId="44" xfId="1" applyBorder="1" applyAlignment="1">
      <alignment horizontal="center" vertical="center"/>
    </xf>
    <xf numFmtId="0" fontId="2" fillId="0" borderId="46" xfId="3" applyNumberFormat="1" applyFont="1" applyFill="1" applyBorder="1" applyAlignment="1" applyProtection="1">
      <alignment horizontal="center" vertical="center"/>
    </xf>
    <xf numFmtId="3" fontId="2" fillId="5" borderId="26" xfId="1" applyNumberFormat="1" applyFill="1" applyBorder="1" applyAlignment="1" applyProtection="1">
      <alignment horizontal="center" vertical="center"/>
      <protection locked="0"/>
    </xf>
    <xf numFmtId="3" fontId="2" fillId="5" borderId="6" xfId="1" applyNumberFormat="1" applyFill="1" applyBorder="1" applyAlignment="1" applyProtection="1">
      <alignment horizontal="center" vertical="center"/>
      <protection locked="0"/>
    </xf>
    <xf numFmtId="0" fontId="15" fillId="6" borderId="41" xfId="1" applyFont="1" applyFill="1" applyBorder="1" applyAlignment="1">
      <alignment horizontal="center" vertical="center"/>
    </xf>
    <xf numFmtId="0" fontId="15" fillId="6" borderId="30" xfId="1" applyFont="1" applyFill="1" applyBorder="1" applyAlignment="1">
      <alignment horizontal="center" vertical="center"/>
    </xf>
    <xf numFmtId="0" fontId="2" fillId="0" borderId="31" xfId="1" applyBorder="1" applyAlignment="1">
      <alignment vertical="center"/>
    </xf>
    <xf numFmtId="0" fontId="2" fillId="0" borderId="32" xfId="1" applyBorder="1" applyAlignment="1">
      <alignment vertical="center"/>
    </xf>
    <xf numFmtId="3" fontId="2" fillId="5" borderId="29" xfId="1" applyNumberFormat="1" applyFill="1" applyBorder="1" applyAlignment="1" applyProtection="1">
      <alignment horizontal="center" vertical="center"/>
      <protection locked="0"/>
    </xf>
    <xf numFmtId="3" fontId="2" fillId="5" borderId="24" xfId="1" applyNumberFormat="1" applyFill="1" applyBorder="1" applyAlignment="1" applyProtection="1">
      <alignment horizontal="center" vertical="center"/>
      <protection locked="0"/>
    </xf>
    <xf numFmtId="0" fontId="15" fillId="6" borderId="30" xfId="4" applyFont="1" applyFill="1" applyBorder="1" applyAlignment="1">
      <alignment horizontal="center" vertical="center"/>
    </xf>
    <xf numFmtId="0" fontId="2" fillId="0" borderId="32" xfId="1" applyBorder="1" applyAlignment="1">
      <alignment horizontal="left" vertical="center"/>
    </xf>
    <xf numFmtId="0" fontId="2" fillId="0" borderId="54" xfId="3" applyNumberFormat="1" applyFont="1" applyFill="1" applyBorder="1" applyAlignment="1" applyProtection="1">
      <alignment horizontal="center" vertical="center"/>
    </xf>
    <xf numFmtId="0" fontId="2" fillId="0" borderId="42" xfId="3" applyNumberFormat="1" applyFont="1" applyFill="1" applyBorder="1" applyAlignment="1" applyProtection="1">
      <alignment horizontal="center" vertical="center"/>
    </xf>
    <xf numFmtId="0" fontId="2" fillId="0" borderId="67" xfId="1" applyBorder="1" applyAlignment="1">
      <alignment horizontal="center" vertical="center"/>
    </xf>
    <xf numFmtId="0" fontId="2" fillId="0" borderId="36" xfId="1" applyBorder="1" applyAlignment="1">
      <alignment horizontal="center" vertical="center"/>
    </xf>
    <xf numFmtId="0" fontId="11" fillId="11" borderId="25" xfId="1" applyFont="1" applyFill="1" applyBorder="1" applyAlignment="1">
      <alignment horizontal="center" vertical="center"/>
    </xf>
    <xf numFmtId="0" fontId="11" fillId="11" borderId="27" xfId="1" applyFont="1" applyFill="1" applyBorder="1" applyAlignment="1">
      <alignment horizontal="center" vertical="center"/>
    </xf>
    <xf numFmtId="0" fontId="2" fillId="0" borderId="25" xfId="1" applyBorder="1" applyAlignment="1">
      <alignment horizontal="left" vertical="center"/>
    </xf>
    <xf numFmtId="0" fontId="2" fillId="0" borderId="27" xfId="1" applyBorder="1" applyAlignment="1">
      <alignment horizontal="left" vertical="center"/>
    </xf>
    <xf numFmtId="164" fontId="24" fillId="0" borderId="64" xfId="3" applyNumberFormat="1" applyFont="1" applyFill="1" applyBorder="1" applyAlignment="1" applyProtection="1">
      <alignment horizontal="center" vertical="center"/>
    </xf>
    <xf numFmtId="164" fontId="24" fillId="0" borderId="21" xfId="3" applyNumberFormat="1" applyFont="1" applyFill="1" applyBorder="1" applyAlignment="1" applyProtection="1">
      <alignment horizontal="center" vertical="center"/>
    </xf>
    <xf numFmtId="1" fontId="2" fillId="0" borderId="20" xfId="3" applyNumberFormat="1" applyFont="1" applyFill="1" applyBorder="1" applyAlignment="1" applyProtection="1">
      <alignment horizontal="center" vertical="center"/>
    </xf>
    <xf numFmtId="1" fontId="2" fillId="0" borderId="23" xfId="3" applyNumberFormat="1" applyFont="1" applyFill="1" applyBorder="1" applyAlignment="1" applyProtection="1">
      <alignment horizontal="center" vertical="center"/>
    </xf>
    <xf numFmtId="3" fontId="2" fillId="5" borderId="15" xfId="1" applyNumberFormat="1" applyFill="1" applyBorder="1" applyAlignment="1" applyProtection="1">
      <alignment horizontal="center" vertical="center"/>
      <protection locked="0"/>
    </xf>
    <xf numFmtId="3" fontId="2" fillId="5" borderId="27" xfId="1" applyNumberFormat="1" applyFill="1" applyBorder="1" applyAlignment="1" applyProtection="1">
      <alignment horizontal="center" vertical="center"/>
      <protection locked="0"/>
    </xf>
    <xf numFmtId="0" fontId="2" fillId="0" borderId="51" xfId="3" applyNumberFormat="1" applyFont="1" applyFill="1" applyBorder="1" applyAlignment="1" applyProtection="1">
      <alignment horizontal="center" vertical="center"/>
    </xf>
    <xf numFmtId="0" fontId="2" fillId="0" borderId="45" xfId="3" applyNumberFormat="1" applyFont="1" applyFill="1" applyBorder="1" applyAlignment="1" applyProtection="1">
      <alignment horizontal="center" vertical="center"/>
    </xf>
    <xf numFmtId="0" fontId="2" fillId="0" borderId="42" xfId="1" applyBorder="1" applyAlignment="1">
      <alignment horizontal="center" vertical="center"/>
    </xf>
    <xf numFmtId="0" fontId="2" fillId="0" borderId="52" xfId="3" applyNumberFormat="1" applyFont="1" applyFill="1" applyBorder="1" applyAlignment="1" applyProtection="1">
      <alignment horizontal="center" vertical="center"/>
    </xf>
    <xf numFmtId="3" fontId="2" fillId="5" borderId="28" xfId="1" applyNumberFormat="1" applyFill="1" applyBorder="1" applyAlignment="1" applyProtection="1">
      <alignment horizontal="center" vertical="center"/>
      <protection locked="0"/>
    </xf>
    <xf numFmtId="0" fontId="2" fillId="0" borderId="45" xfId="1" applyBorder="1" applyAlignment="1">
      <alignment horizontal="center" vertical="center"/>
    </xf>
    <xf numFmtId="164" fontId="24" fillId="0" borderId="64" xfId="3" applyNumberFormat="1" applyFont="1" applyFill="1" applyBorder="1" applyAlignment="1" applyProtection="1">
      <alignment horizontal="center" vertical="top"/>
    </xf>
    <xf numFmtId="164" fontId="24" fillId="0" borderId="69" xfId="3" applyNumberFormat="1" applyFont="1" applyFill="1" applyBorder="1" applyAlignment="1" applyProtection="1">
      <alignment horizontal="center" vertical="top"/>
    </xf>
    <xf numFmtId="1" fontId="24" fillId="0" borderId="20" xfId="3" applyNumberFormat="1" applyFont="1" applyFill="1" applyBorder="1" applyAlignment="1" applyProtection="1">
      <alignment horizontal="center" vertical="center"/>
    </xf>
    <xf numFmtId="1" fontId="24" fillId="0" borderId="49" xfId="3" applyNumberFormat="1" applyFont="1" applyFill="1" applyBorder="1" applyAlignment="1" applyProtection="1">
      <alignment horizontal="center" vertical="center"/>
    </xf>
    <xf numFmtId="1" fontId="24" fillId="0" borderId="23" xfId="3" applyNumberFormat="1" applyFont="1" applyFill="1" applyBorder="1" applyAlignment="1" applyProtection="1">
      <alignment horizontal="center" vertical="center"/>
    </xf>
    <xf numFmtId="164" fontId="24" fillId="0" borderId="21" xfId="3" applyNumberFormat="1" applyFont="1" applyFill="1" applyBorder="1" applyAlignment="1" applyProtection="1">
      <alignment horizontal="center" vertical="top"/>
    </xf>
    <xf numFmtId="0" fontId="2" fillId="0" borderId="68" xfId="1" applyBorder="1" applyAlignment="1">
      <alignment horizontal="left" vertical="center"/>
    </xf>
    <xf numFmtId="164" fontId="24" fillId="0" borderId="69" xfId="3" applyNumberFormat="1" applyFont="1" applyFill="1" applyBorder="1" applyAlignment="1" applyProtection="1">
      <alignment horizontal="center" vertical="center"/>
    </xf>
    <xf numFmtId="0" fontId="15" fillId="6" borderId="25" xfId="4" applyFont="1" applyFill="1" applyBorder="1" applyAlignment="1">
      <alignment horizontal="center" vertical="center"/>
    </xf>
    <xf numFmtId="0" fontId="15" fillId="6" borderId="27" xfId="4" applyFont="1" applyFill="1" applyBorder="1" applyAlignment="1">
      <alignment horizontal="center" vertical="center"/>
    </xf>
    <xf numFmtId="3" fontId="2" fillId="5" borderId="1" xfId="1" applyNumberFormat="1" applyFill="1" applyBorder="1" applyAlignment="1" applyProtection="1">
      <alignment horizontal="center" vertical="center"/>
      <protection locked="0"/>
    </xf>
    <xf numFmtId="164" fontId="2" fillId="0" borderId="46" xfId="1" applyNumberFormat="1" applyBorder="1" applyAlignment="1">
      <alignment horizontal="center" vertical="center"/>
    </xf>
    <xf numFmtId="164" fontId="2" fillId="0" borderId="53" xfId="1" applyNumberFormat="1" applyBorder="1" applyAlignment="1">
      <alignment horizontal="center" vertical="center"/>
    </xf>
    <xf numFmtId="164" fontId="2" fillId="0" borderId="64" xfId="1" applyNumberFormat="1" applyBorder="1" applyAlignment="1">
      <alignment horizontal="center" vertical="center"/>
    </xf>
    <xf numFmtId="164" fontId="2" fillId="0" borderId="21" xfId="1" applyNumberFormat="1" applyBorder="1" applyAlignment="1">
      <alignment horizontal="center" vertical="center"/>
    </xf>
    <xf numFmtId="3" fontId="2" fillId="5" borderId="25" xfId="1" applyNumberFormat="1" applyFill="1" applyBorder="1" applyAlignment="1" applyProtection="1">
      <alignment horizontal="center" vertical="center"/>
      <protection locked="0"/>
    </xf>
    <xf numFmtId="0" fontId="15" fillId="6" borderId="15" xfId="1" applyFont="1" applyFill="1" applyBorder="1" applyAlignment="1">
      <alignment horizontal="center" vertical="center"/>
    </xf>
    <xf numFmtId="0" fontId="15" fillId="6" borderId="27" xfId="1" applyFont="1" applyFill="1" applyBorder="1" applyAlignment="1">
      <alignment horizontal="center" vertical="center"/>
    </xf>
    <xf numFmtId="1" fontId="2" fillId="0" borderId="49" xfId="3" applyNumberFormat="1" applyFont="1" applyFill="1" applyBorder="1" applyAlignment="1" applyProtection="1">
      <alignment horizontal="center" vertical="center"/>
    </xf>
    <xf numFmtId="0" fontId="2" fillId="0" borderId="71" xfId="1" applyBorder="1" applyAlignment="1">
      <alignment horizontal="center" vertical="center"/>
    </xf>
    <xf numFmtId="0" fontId="15" fillId="11" borderId="25" xfId="4" applyFont="1" applyFill="1" applyBorder="1" applyAlignment="1">
      <alignment horizontal="center" vertical="center"/>
    </xf>
    <xf numFmtId="0" fontId="15" fillId="11" borderId="27" xfId="4" applyFont="1" applyFill="1" applyBorder="1" applyAlignment="1">
      <alignment horizontal="center" vertical="center"/>
    </xf>
    <xf numFmtId="0" fontId="15" fillId="11" borderId="25" xfId="1" applyFont="1" applyFill="1" applyBorder="1" applyAlignment="1">
      <alignment horizontal="center" vertical="center"/>
    </xf>
    <xf numFmtId="0" fontId="15" fillId="11" borderId="68" xfId="1" applyFont="1" applyFill="1" applyBorder="1" applyAlignment="1">
      <alignment horizontal="center" vertical="center"/>
    </xf>
    <xf numFmtId="164" fontId="2" fillId="0" borderId="61" xfId="1" applyNumberFormat="1" applyBorder="1" applyAlignment="1">
      <alignment horizontal="center" vertical="center"/>
    </xf>
    <xf numFmtId="164" fontId="2" fillId="0" borderId="69" xfId="1" applyNumberFormat="1" applyBorder="1" applyAlignment="1">
      <alignment horizontal="center" vertical="center"/>
    </xf>
    <xf numFmtId="0" fontId="2" fillId="0" borderId="53" xfId="3" applyNumberFormat="1" applyFont="1" applyFill="1" applyBorder="1" applyAlignment="1" applyProtection="1">
      <alignment horizontal="center" vertical="center"/>
    </xf>
    <xf numFmtId="0" fontId="2" fillId="0" borderId="70" xfId="3" applyNumberFormat="1" applyFont="1" applyFill="1" applyBorder="1" applyAlignment="1" applyProtection="1">
      <alignment horizontal="center" vertical="center"/>
    </xf>
    <xf numFmtId="164" fontId="2" fillId="0" borderId="71" xfId="1" applyNumberFormat="1" applyBorder="1" applyAlignment="1">
      <alignment horizontal="center" vertical="center"/>
    </xf>
    <xf numFmtId="0" fontId="15" fillId="11" borderId="27" xfId="1" applyFont="1" applyFill="1" applyBorder="1" applyAlignment="1">
      <alignment horizontal="center" vertical="center"/>
    </xf>
    <xf numFmtId="0" fontId="9" fillId="5" borderId="9" xfId="1" applyFont="1" applyFill="1" applyBorder="1" applyAlignment="1" applyProtection="1">
      <alignment horizontal="left" vertical="center"/>
      <protection locked="0"/>
    </xf>
    <xf numFmtId="0" fontId="25" fillId="5" borderId="9" xfId="1" applyFont="1" applyFill="1" applyBorder="1" applyAlignment="1" applyProtection="1">
      <alignment horizontal="left" vertical="center"/>
      <protection locked="0"/>
    </xf>
    <xf numFmtId="0" fontId="6" fillId="14" borderId="4" xfId="2" applyFont="1" applyFill="1" applyBorder="1" applyAlignment="1" applyProtection="1">
      <alignment horizontal="left" vertical="center"/>
      <protection locked="0"/>
    </xf>
    <xf numFmtId="0" fontId="6" fillId="14" borderId="0" xfId="2" applyFont="1" applyFill="1" applyAlignment="1" applyProtection="1">
      <alignment horizontal="left" vertical="center"/>
      <protection locked="0"/>
    </xf>
  </cellXfs>
  <cellStyles count="21">
    <cellStyle name="Comma 2" xfId="10" xr:uid="{CB96A1AD-DCE7-41E8-AD56-3E2870147D52}"/>
    <cellStyle name="Comma 3" xfId="7" xr:uid="{F371DF10-0266-4E7A-9DC3-7B6D90BA9967}"/>
    <cellStyle name="Currency 2" xfId="6" xr:uid="{0CA67A98-9EB5-4649-9CC3-769E2E6C1BA2}"/>
    <cellStyle name="Currency 2 2" xfId="13" xr:uid="{7A86B819-5589-4F8C-A01D-EE64C47CB708}"/>
    <cellStyle name="Currency 5" xfId="3" xr:uid="{EB6F0F31-FC11-4D71-AE33-09B642FF5E62}"/>
    <cellStyle name="Normal" xfId="0" builtinId="0"/>
    <cellStyle name="Normal 12 2" xfId="2" xr:uid="{2E26087C-4515-46CD-9BA4-574FD72B2155}"/>
    <cellStyle name="Normal 2" xfId="14" xr:uid="{BAB41931-8125-4ECF-93A9-509AE88D3087}"/>
    <cellStyle name="Normal 2 2" xfId="1" xr:uid="{2502F3A1-CA22-4699-B498-3FAA9E2C193D}"/>
    <cellStyle name="Normal 2 3" xfId="5" xr:uid="{1C6DE800-022D-476A-9F0C-3A6D5019A078}"/>
    <cellStyle name="Normal 4 2" xfId="11" xr:uid="{B2B3DD69-AA61-48AB-BBDD-A5D2ABF0E259}"/>
    <cellStyle name="Normal 7" xfId="4" xr:uid="{1615D653-70CC-4BA2-B864-2D56AF0388DB}"/>
    <cellStyle name="Percent" xfId="20" builtinId="5"/>
    <cellStyle name="Percent 2" xfId="8" xr:uid="{C8E14EE5-0E76-4BE4-A354-D9C89BEB91C3}"/>
    <cellStyle name="Percent 2 2" xfId="12" xr:uid="{A159A6AB-0DFA-4FC2-956D-232C4B0C72BC}"/>
    <cellStyle name="Percent 3" xfId="9" xr:uid="{E01C3EB9-AFEE-4EA8-8556-B9A87C589BA9}"/>
    <cellStyle name="SAPDataCell" xfId="17" xr:uid="{E9DF91EA-CEFE-4296-8B40-6D377D8FC518}"/>
    <cellStyle name="SAPDataTotalCell" xfId="19" xr:uid="{D8E19171-208F-4FF2-8106-24B6673CBB01}"/>
    <cellStyle name="SAPDimensionCell" xfId="15" xr:uid="{DA241067-BFC9-4EEC-9310-4FFBECE515B2}"/>
    <cellStyle name="SAPMemberCell" xfId="16" xr:uid="{94213D20-ABDB-4FBD-9716-C73EBCD3BB2E}"/>
    <cellStyle name="SAPMemberTotalCell" xfId="18" xr:uid="{D79AE598-F55E-44CC-8612-C9FE0CECB1F5}"/>
  </cellStyles>
  <dxfs count="16"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rgb="FF00B05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3"/>
      </font>
    </dxf>
  </dxfs>
  <tableStyles count="0" defaultTableStyle="TableStyleMedium2" defaultPivotStyle="PivotStyleLight16"/>
  <colors>
    <mruColors>
      <color rgb="FF6FFEFB"/>
      <color rgb="FFDEB5A4"/>
      <color rgb="FFE4F3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0</xdr:row>
      <xdr:rowOff>19051</xdr:rowOff>
    </xdr:from>
    <xdr:to>
      <xdr:col>14</xdr:col>
      <xdr:colOff>731911</xdr:colOff>
      <xdr:row>5</xdr:row>
      <xdr:rowOff>178860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2F13BF34-1E7D-4D27-A85E-DBAEF993AE95}"/>
            </a:ext>
          </a:extLst>
        </xdr:cNvPr>
        <xdr:cNvGrpSpPr/>
      </xdr:nvGrpSpPr>
      <xdr:grpSpPr>
        <a:xfrm>
          <a:off x="12488" y="15241"/>
          <a:ext cx="14637353" cy="1102784"/>
          <a:chOff x="19505" y="20109"/>
          <a:chExt cx="14973109" cy="1743340"/>
        </a:xfrm>
      </xdr:grpSpPr>
      <xdr:pic>
        <xdr:nvPicPr>
          <xdr:cNvPr id="5" name="Picture 4">
            <a:extLst>
              <a:ext uri="{FF2B5EF4-FFF2-40B4-BE49-F238E27FC236}">
                <a16:creationId xmlns:a16="http://schemas.microsoft.com/office/drawing/2014/main" id="{189FC237-B67E-40A8-A67F-C2181C48D23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9505" y="20109"/>
            <a:ext cx="14973109" cy="1743340"/>
          </a:xfrm>
          <a:prstGeom prst="rect">
            <a:avLst/>
          </a:prstGeom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id="{7BC14ACC-CA64-40A0-BAAF-6BEF56FD782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6308055" y="176704"/>
            <a:ext cx="1933819" cy="924905"/>
          </a:xfrm>
          <a:prstGeom prst="rect">
            <a:avLst/>
          </a:prstGeom>
        </xdr:spPr>
      </xdr:pic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E100960-1300-4CB1-B106-9E57936DEB96}"/>
              </a:ext>
            </a:extLst>
          </xdr:cNvPr>
          <xdr:cNvSpPr txBox="1"/>
        </xdr:nvSpPr>
        <xdr:spPr>
          <a:xfrm>
            <a:off x="5398925" y="968885"/>
            <a:ext cx="3731993" cy="68163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2400" b="1">
                <a:solidFill>
                  <a:schemeClr val="bg1"/>
                </a:solidFill>
              </a:rPr>
              <a:t>VP Fuel Drop Ship Program</a:t>
            </a:r>
          </a:p>
        </xdr:txBody>
      </xdr:sp>
    </xdr:grpSp>
    <xdr:clientData/>
  </xdr:twoCellAnchor>
  <xdr:oneCellAnchor>
    <xdr:from>
      <xdr:col>12</xdr:col>
      <xdr:colOff>353483</xdr:colOff>
      <xdr:row>4</xdr:row>
      <xdr:rowOff>74083</xdr:rowOff>
    </xdr:from>
    <xdr:ext cx="1059585" cy="311496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1686B42-09AA-4D6E-8832-AE1484F3606C}"/>
            </a:ext>
          </a:extLst>
        </xdr:cNvPr>
        <xdr:cNvSpPr txBox="1"/>
      </xdr:nvSpPr>
      <xdr:spPr>
        <a:xfrm>
          <a:off x="12533577" y="847989"/>
          <a:ext cx="105958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0" i="1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2023 V2 US</a:t>
          </a:r>
          <a:r>
            <a:rPr lang="en-US" sz="1400">
              <a:solidFill>
                <a:schemeClr val="bg1"/>
              </a:solidFill>
            </a:rPr>
            <a:t> </a:t>
          </a:r>
          <a:endParaRPr lang="en-US" sz="1400" b="1">
            <a:solidFill>
              <a:schemeClr val="bg1"/>
            </a:solidFill>
          </a:endParaRPr>
        </a:p>
      </xdr:txBody>
    </xdr:sp>
    <xdr:clientData/>
  </xdr:oneCellAnchor>
  <xdr:oneCellAnchor>
    <xdr:from>
      <xdr:col>3</xdr:col>
      <xdr:colOff>888998</xdr:colOff>
      <xdr:row>14</xdr:row>
      <xdr:rowOff>232834</xdr:rowOff>
    </xdr:from>
    <xdr:ext cx="2978152" cy="60325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15956A62-CE93-4F6E-BF4E-358FC4E2E287}"/>
            </a:ext>
          </a:extLst>
        </xdr:cNvPr>
        <xdr:cNvSpPr txBox="1"/>
      </xdr:nvSpPr>
      <xdr:spPr>
        <a:xfrm>
          <a:off x="7975598" y="3738034"/>
          <a:ext cx="2978152" cy="603250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 b="1"/>
            <a:t>Discount Applies Per Total Order Weight: Tier 1, 2</a:t>
          </a:r>
          <a:r>
            <a:rPr lang="en-US" sz="1400" b="1" baseline="0"/>
            <a:t>, 3 or Full Pallet</a:t>
          </a:r>
          <a:r>
            <a:rPr lang="en-US" sz="1400" b="1"/>
            <a:t> </a:t>
          </a:r>
        </a:p>
      </xdr:txBody>
    </xdr:sp>
    <xdr:clientData/>
  </xdr:oneCellAnchor>
  <xdr:oneCellAnchor>
    <xdr:from>
      <xdr:col>6</xdr:col>
      <xdr:colOff>232833</xdr:colOff>
      <xdr:row>8</xdr:row>
      <xdr:rowOff>52917</xdr:rowOff>
    </xdr:from>
    <xdr:ext cx="2465917" cy="31149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6494B22-979B-460C-89E1-616AF735D8D5}"/>
            </a:ext>
          </a:extLst>
        </xdr:cNvPr>
        <xdr:cNvSpPr txBox="1"/>
      </xdr:nvSpPr>
      <xdr:spPr>
        <a:xfrm>
          <a:off x="9450916" y="1471084"/>
          <a:ext cx="2465917" cy="311496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1"/>
            <a:t>FILL</a:t>
          </a:r>
          <a:r>
            <a:rPr lang="en-US" sz="1400" b="1" baseline="0"/>
            <a:t> OUT</a:t>
          </a:r>
          <a:r>
            <a:rPr lang="en-US" sz="1400" b="1"/>
            <a:t> YELLOW AREA ONLY</a:t>
          </a:r>
        </a:p>
      </xdr:txBody>
    </xdr:sp>
    <xdr:clientData/>
  </xdr:oneCellAnchor>
  <xdr:twoCellAnchor editAs="oneCell">
    <xdr:from>
      <xdr:col>13</xdr:col>
      <xdr:colOff>169333</xdr:colOff>
      <xdr:row>7</xdr:row>
      <xdr:rowOff>80443</xdr:rowOff>
    </xdr:from>
    <xdr:to>
      <xdr:col>14</xdr:col>
      <xdr:colOff>504771</xdr:colOff>
      <xdr:row>10</xdr:row>
      <xdr:rowOff>112523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A7ECC706-A469-4FBF-B777-80EA018D9E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922250" y="1477443"/>
          <a:ext cx="1129188" cy="7305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im%20Depolo\Desktop\Oregon%20Tool%202022%20Reprice\Cindy%20order%20form\2022%20Oregon%20Order%20Form_%20Draft%2002.21.22%20Ver%20JD6.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CMO, HDMO, ETC."/>
      <sheetName val="Sample Order logic"/>
      <sheetName val="Order Form _ Jim"/>
      <sheetName val="New Dist. Pricing"/>
      <sheetName val="Order Form _ New "/>
      <sheetName val="Order Form _ Draft 2-Cindy"/>
      <sheetName val="Order Form _ Draft 3-Jim"/>
      <sheetName val="TEMP Lookup 2"/>
      <sheetName val="VP Pricing"/>
      <sheetName val="TEMP Lookup"/>
      <sheetName val="PCMO, etc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 t="str">
            <v>Description</v>
          </cell>
          <cell r="C2" t="str">
            <v>Cases per pallet</v>
          </cell>
          <cell r="E2" t="str">
            <v>Dealer</v>
          </cell>
          <cell r="G2" t="str">
            <v>VP Cost</v>
          </cell>
          <cell r="I2" t="str">
            <v>Distributor Price</v>
          </cell>
          <cell r="M2" t="str">
            <v>Oregon Tool Standard Margin</v>
          </cell>
          <cell r="Q2" t="str">
            <v>Average S.M</v>
          </cell>
          <cell r="R2" t="str">
            <v>Oregon Tool Gross Margin</v>
          </cell>
          <cell r="U2">
            <v>0.28000000000000003</v>
          </cell>
          <cell r="V2" t="str">
            <v>Average G.M.</v>
          </cell>
          <cell r="X2" t="str">
            <v>Dealer Price</v>
          </cell>
          <cell r="AB2" t="str">
            <v>Distributor GM</v>
          </cell>
        </row>
        <row r="3">
          <cell r="A3" t="str">
            <v>PN</v>
          </cell>
          <cell r="E3" t="str">
            <v>wt</v>
          </cell>
          <cell r="F3" t="str">
            <v>Weight Cost Per Pound</v>
          </cell>
          <cell r="G3" t="str">
            <v>Cost FOB</v>
          </cell>
          <cell r="H3" t="str">
            <v>Cost FOB Full Pallet</v>
          </cell>
          <cell r="I3" t="str">
            <v>Std/ 100LB</v>
          </cell>
          <cell r="J3" t="str">
            <v>Tier 1 / 500LB</v>
          </cell>
          <cell r="K3" t="str">
            <v>Tier 2 / 1440 LB</v>
          </cell>
          <cell r="L3" t="str">
            <v>Tier 3 Full Pallet</v>
          </cell>
          <cell r="M3" t="str">
            <v>Std/ 100LB</v>
          </cell>
          <cell r="N3" t="str">
            <v>Tier 1 / 500LB</v>
          </cell>
          <cell r="O3" t="str">
            <v>Tier 2 / 1440 LB</v>
          </cell>
          <cell r="P3" t="str">
            <v>Tier 3 Full Pallet</v>
          </cell>
          <cell r="R3" t="str">
            <v>Std/ 100LB</v>
          </cell>
          <cell r="S3" t="str">
            <v>Tier 1 / 500LB</v>
          </cell>
          <cell r="T3" t="str">
            <v>Tier 2 / 1440 LB</v>
          </cell>
          <cell r="U3" t="str">
            <v>Tier 3 Full Pallet</v>
          </cell>
          <cell r="X3" t="str">
            <v>Std/ 100LB</v>
          </cell>
          <cell r="Y3" t="str">
            <v>Tier 1 / 500LB</v>
          </cell>
          <cell r="Z3" t="str">
            <v>Tier 2 / 1440 LB</v>
          </cell>
          <cell r="AA3" t="str">
            <v>Tier 3 Full Pallet</v>
          </cell>
          <cell r="AB3" t="str">
            <v>Std/ 100LB</v>
          </cell>
          <cell r="AC3" t="str">
            <v>Tier 1 / 500LB</v>
          </cell>
          <cell r="AD3" t="str">
            <v>Tier 2 / 1440 LB</v>
          </cell>
          <cell r="AE3" t="str">
            <v>Tier 3 Full Pallet</v>
          </cell>
        </row>
        <row r="4">
          <cell r="A4" t="str">
            <v>VP6205</v>
          </cell>
          <cell r="B4" t="str">
            <v>=</v>
          </cell>
          <cell r="C4">
            <v>90</v>
          </cell>
          <cell r="E4">
            <v>2</v>
          </cell>
          <cell r="F4">
            <v>0.47</v>
          </cell>
          <cell r="G4">
            <v>3.9</v>
          </cell>
          <cell r="H4">
            <v>3.68</v>
          </cell>
          <cell r="I4">
            <v>6.44</v>
          </cell>
          <cell r="J4">
            <v>5.44</v>
          </cell>
          <cell r="K4">
            <v>4.96</v>
          </cell>
          <cell r="L4">
            <v>4.71</v>
          </cell>
          <cell r="M4">
            <v>0.39440993788819884</v>
          </cell>
          <cell r="N4">
            <v>0.2830882352941177</v>
          </cell>
          <cell r="O4">
            <v>0.21370967741935484</v>
          </cell>
          <cell r="P4">
            <v>0.21868365180467086</v>
          </cell>
          <cell r="Q4">
            <v>0.27747287560158557</v>
          </cell>
          <cell r="R4">
            <v>-0.35714285714285704</v>
          </cell>
          <cell r="S4">
            <v>0.19669117647058831</v>
          </cell>
          <cell r="T4">
            <v>0.11895161290322583</v>
          </cell>
          <cell r="U4">
            <v>0.15923566878980888</v>
          </cell>
          <cell r="V4">
            <v>2.9433900255191495E-2</v>
          </cell>
          <cell r="X4">
            <v>7.67</v>
          </cell>
          <cell r="Y4">
            <v>6.48</v>
          </cell>
          <cell r="Z4">
            <v>5.9</v>
          </cell>
          <cell r="AA4">
            <v>5.61</v>
          </cell>
          <cell r="AB4">
            <v>0.16036505867014336</v>
          </cell>
          <cell r="AC4">
            <v>0.16049382716049382</v>
          </cell>
          <cell r="AD4">
            <v>0.15932203389830515</v>
          </cell>
          <cell r="AE4">
            <v>0.16042780748663107</v>
          </cell>
        </row>
        <row r="5">
          <cell r="A5" t="str">
            <v>VP6208</v>
          </cell>
          <cell r="C5">
            <v>90</v>
          </cell>
          <cell r="E5">
            <v>16</v>
          </cell>
          <cell r="F5">
            <v>0.47</v>
          </cell>
          <cell r="G5">
            <v>31.2</v>
          </cell>
          <cell r="H5">
            <v>29.44</v>
          </cell>
          <cell r="I5">
            <v>51.52</v>
          </cell>
          <cell r="J5">
            <v>43.52</v>
          </cell>
          <cell r="K5">
            <v>39.68</v>
          </cell>
          <cell r="L5">
            <v>37.68</v>
          </cell>
          <cell r="M5">
            <v>0.39440993788819884</v>
          </cell>
          <cell r="N5">
            <v>0.2830882352941177</v>
          </cell>
          <cell r="O5">
            <v>0.21370967741935484</v>
          </cell>
          <cell r="P5">
            <v>0.21868365180467086</v>
          </cell>
          <cell r="Q5">
            <v>0.27747287560158557</v>
          </cell>
          <cell r="R5">
            <v>0.3852872670807454</v>
          </cell>
          <cell r="S5">
            <v>0.27228860294117652</v>
          </cell>
          <cell r="T5">
            <v>0.20186491935483872</v>
          </cell>
          <cell r="U5">
            <v>0.21125265392781312</v>
          </cell>
          <cell r="V5">
            <v>0.26767336082614346</v>
          </cell>
          <cell r="X5">
            <v>61.36</v>
          </cell>
          <cell r="Y5">
            <v>51.84</v>
          </cell>
          <cell r="Z5">
            <v>47.2</v>
          </cell>
          <cell r="AA5">
            <v>44.88</v>
          </cell>
          <cell r="AB5">
            <v>0.16036505867014336</v>
          </cell>
          <cell r="AC5">
            <v>0.16049382716049382</v>
          </cell>
          <cell r="AD5">
            <v>0.15932203389830515</v>
          </cell>
          <cell r="AE5">
            <v>0.16042780748663107</v>
          </cell>
        </row>
        <row r="6">
          <cell r="A6" t="str">
            <v>VP6208-P</v>
          </cell>
          <cell r="F6">
            <v>0.28000000000000003</v>
          </cell>
          <cell r="I6" t="e">
            <v>#N/A</v>
          </cell>
          <cell r="J6" t="e">
            <v>#N/A</v>
          </cell>
          <cell r="K6" t="e">
            <v>#N/A</v>
          </cell>
          <cell r="L6">
            <v>37.68</v>
          </cell>
          <cell r="M6" t="e">
            <v>#N/A</v>
          </cell>
          <cell r="N6" t="e">
            <v>#N/A</v>
          </cell>
          <cell r="O6" t="e">
            <v>#N/A</v>
          </cell>
          <cell r="P6">
            <v>1</v>
          </cell>
          <cell r="R6" t="e">
            <v>#N/A</v>
          </cell>
          <cell r="S6" t="e">
            <v>#N/A</v>
          </cell>
          <cell r="T6" t="e">
            <v>#N/A</v>
          </cell>
          <cell r="U6">
            <v>0.99256900212314225</v>
          </cell>
          <cell r="X6" t="e">
            <v>#N/A</v>
          </cell>
          <cell r="Y6" t="e">
            <v>#N/A</v>
          </cell>
          <cell r="Z6" t="e">
            <v>#N/A</v>
          </cell>
          <cell r="AA6" t="e">
            <v>#N/A</v>
          </cell>
          <cell r="AB6" t="e">
            <v>#N/A</v>
          </cell>
          <cell r="AC6" t="e">
            <v>#N/A</v>
          </cell>
          <cell r="AD6" t="e">
            <v>#N/A</v>
          </cell>
          <cell r="AE6" t="e">
            <v>#N/A</v>
          </cell>
        </row>
        <row r="7">
          <cell r="A7" t="str">
            <v>VP6201</v>
          </cell>
          <cell r="C7">
            <v>65</v>
          </cell>
          <cell r="E7">
            <v>7</v>
          </cell>
          <cell r="F7">
            <v>0.47</v>
          </cell>
          <cell r="G7">
            <v>13.51</v>
          </cell>
          <cell r="H7">
            <v>12.75</v>
          </cell>
          <cell r="I7">
            <v>22.4</v>
          </cell>
          <cell r="J7">
            <v>18.899999999999999</v>
          </cell>
          <cell r="K7">
            <v>17.190000000000001</v>
          </cell>
          <cell r="L7">
            <v>16.34</v>
          </cell>
          <cell r="M7">
            <v>0.39687499999999998</v>
          </cell>
          <cell r="N7">
            <v>0.28518518518518515</v>
          </cell>
          <cell r="O7">
            <v>0.21407795229784765</v>
          </cell>
          <cell r="P7">
            <v>0.2197062423500612</v>
          </cell>
          <cell r="Q7">
            <v>0.27896109495827348</v>
          </cell>
          <cell r="R7">
            <v>0.37589285714285708</v>
          </cell>
          <cell r="S7">
            <v>0.26031746031746028</v>
          </cell>
          <cell r="T7">
            <v>0.18673647469458995</v>
          </cell>
          <cell r="U7">
            <v>0.20257037943696449</v>
          </cell>
          <cell r="V7">
            <v>0.25637929289796796</v>
          </cell>
          <cell r="X7">
            <v>26.67</v>
          </cell>
          <cell r="Y7">
            <v>22.5</v>
          </cell>
          <cell r="Z7">
            <v>20.46</v>
          </cell>
          <cell r="AA7">
            <v>19.45</v>
          </cell>
          <cell r="AB7">
            <v>0.16010498687664051</v>
          </cell>
          <cell r="AC7">
            <v>0.16000000000000006</v>
          </cell>
          <cell r="AD7">
            <v>0.15982404692082108</v>
          </cell>
          <cell r="AE7">
            <v>0.15989717223650382</v>
          </cell>
        </row>
        <row r="8">
          <cell r="A8" t="str">
            <v>VP62014</v>
          </cell>
          <cell r="C8">
            <v>65</v>
          </cell>
          <cell r="E8">
            <v>28</v>
          </cell>
          <cell r="F8">
            <v>0.47</v>
          </cell>
          <cell r="G8">
            <v>54.04</v>
          </cell>
          <cell r="H8">
            <v>51</v>
          </cell>
          <cell r="I8">
            <v>89.6</v>
          </cell>
          <cell r="J8">
            <v>75.599999999999994</v>
          </cell>
          <cell r="K8">
            <v>68.760000000000005</v>
          </cell>
          <cell r="L8">
            <v>65.38</v>
          </cell>
          <cell r="M8">
            <v>0.39687499999999998</v>
          </cell>
          <cell r="N8">
            <v>0.28518518518518515</v>
          </cell>
          <cell r="O8">
            <v>0.21407795229784765</v>
          </cell>
          <cell r="P8">
            <v>0.21994493728969097</v>
          </cell>
          <cell r="Q8">
            <v>0.27902076869318093</v>
          </cell>
          <cell r="R8">
            <v>0.39162946428571427</v>
          </cell>
          <cell r="S8">
            <v>0.27896825396825392</v>
          </cell>
          <cell r="T8">
            <v>0.20724258289703323</v>
          </cell>
          <cell r="U8">
            <v>0.21566228204343832</v>
          </cell>
          <cell r="V8">
            <v>0.27337564579860996</v>
          </cell>
          <cell r="X8">
            <v>106.67</v>
          </cell>
          <cell r="Y8">
            <v>90</v>
          </cell>
          <cell r="Z8">
            <v>81.86</v>
          </cell>
          <cell r="AA8">
            <v>77.83</v>
          </cell>
          <cell r="AB8">
            <v>0.1600262491797132</v>
          </cell>
          <cell r="AC8">
            <v>0.16000000000000006</v>
          </cell>
          <cell r="AD8">
            <v>0.16002931834839965</v>
          </cell>
          <cell r="AE8">
            <v>0.1599640241552101</v>
          </cell>
        </row>
        <row r="9">
          <cell r="A9" t="str">
            <v>VP62014-P</v>
          </cell>
          <cell r="F9">
            <v>0.28000000000000003</v>
          </cell>
          <cell r="I9" t="e">
            <v>#N/A</v>
          </cell>
          <cell r="J9" t="e">
            <v>#N/A</v>
          </cell>
          <cell r="K9" t="e">
            <v>#N/A</v>
          </cell>
          <cell r="L9">
            <v>65.38</v>
          </cell>
          <cell r="M9" t="e">
            <v>#N/A</v>
          </cell>
          <cell r="N9" t="e">
            <v>#N/A</v>
          </cell>
          <cell r="O9" t="e">
            <v>#N/A</v>
          </cell>
          <cell r="P9">
            <v>1</v>
          </cell>
          <cell r="R9" t="e">
            <v>#N/A</v>
          </cell>
          <cell r="S9" t="e">
            <v>#N/A</v>
          </cell>
          <cell r="T9" t="e">
            <v>#N/A</v>
          </cell>
          <cell r="U9">
            <v>0.99571734475374729</v>
          </cell>
          <cell r="X9" t="e">
            <v>#N/A</v>
          </cell>
          <cell r="Y9" t="e">
            <v>#N/A</v>
          </cell>
          <cell r="Z9" t="e">
            <v>#N/A</v>
          </cell>
          <cell r="AA9" t="e">
            <v>#N/A</v>
          </cell>
          <cell r="AB9" t="e">
            <v>#N/A</v>
          </cell>
          <cell r="AC9" t="e">
            <v>#N/A</v>
          </cell>
          <cell r="AD9" t="e">
            <v>#N/A</v>
          </cell>
          <cell r="AE9" t="e">
            <v>#N/A</v>
          </cell>
        </row>
        <row r="10">
          <cell r="A10" t="str">
            <v>VP6202</v>
          </cell>
          <cell r="C10">
            <v>36</v>
          </cell>
          <cell r="E10">
            <v>36</v>
          </cell>
          <cell r="F10">
            <v>0.47</v>
          </cell>
          <cell r="G10">
            <v>54.25</v>
          </cell>
          <cell r="H10">
            <v>51.2</v>
          </cell>
          <cell r="I10">
            <v>98.28</v>
          </cell>
          <cell r="J10">
            <v>80.28</v>
          </cell>
          <cell r="K10">
            <v>71.48</v>
          </cell>
          <cell r="L10">
            <v>68.09</v>
          </cell>
          <cell r="M10">
            <v>0.44800569800569801</v>
          </cell>
          <cell r="N10">
            <v>0.32424015944195317</v>
          </cell>
          <cell r="O10">
            <v>0.24104644655847793</v>
          </cell>
          <cell r="P10">
            <v>0.24805404611543544</v>
          </cell>
          <cell r="Q10">
            <v>0.31533658753039112</v>
          </cell>
          <cell r="R10">
            <v>0.44322344322344326</v>
          </cell>
          <cell r="S10">
            <v>0.31838565022421528</v>
          </cell>
          <cell r="T10">
            <v>0.23447118074986015</v>
          </cell>
          <cell r="U10">
            <v>0.24394184168012922</v>
          </cell>
          <cell r="V10">
            <v>0.31000552896941197</v>
          </cell>
          <cell r="X10">
            <v>117</v>
          </cell>
          <cell r="Y10">
            <v>95.57</v>
          </cell>
          <cell r="Z10">
            <v>85.1</v>
          </cell>
          <cell r="AA10">
            <v>81.06</v>
          </cell>
          <cell r="AB10">
            <v>0.16</v>
          </cell>
          <cell r="AC10">
            <v>0.15998744375850155</v>
          </cell>
          <cell r="AD10">
            <v>0.1600470035252643</v>
          </cell>
          <cell r="AE10">
            <v>0.16000493461633356</v>
          </cell>
        </row>
        <row r="11">
          <cell r="A11" t="str">
            <v>VP6202-P</v>
          </cell>
          <cell r="F11">
            <v>0.28000000000000003</v>
          </cell>
          <cell r="I11" t="e">
            <v>#N/A</v>
          </cell>
          <cell r="J11" t="e">
            <v>#N/A</v>
          </cell>
          <cell r="K11" t="e">
            <v>#N/A</v>
          </cell>
          <cell r="L11" t="e">
            <v>#N/A</v>
          </cell>
          <cell r="M11" t="e">
            <v>#N/A</v>
          </cell>
          <cell r="N11" t="e">
            <v>#N/A</v>
          </cell>
          <cell r="O11" t="e">
            <v>#N/A</v>
          </cell>
          <cell r="P11" t="e">
            <v>#N/A</v>
          </cell>
          <cell r="R11" t="e">
            <v>#N/A</v>
          </cell>
          <cell r="S11" t="e">
            <v>#N/A</v>
          </cell>
          <cell r="T11" t="e">
            <v>#N/A</v>
          </cell>
          <cell r="U11" t="e">
            <v>#N/A</v>
          </cell>
          <cell r="X11" t="e">
            <v>#N/A</v>
          </cell>
          <cell r="Y11" t="e">
            <v>#N/A</v>
          </cell>
          <cell r="Z11" t="e">
            <v>#N/A</v>
          </cell>
          <cell r="AA11" t="e">
            <v>#N/A</v>
          </cell>
          <cell r="AB11" t="e">
            <v>#N/A</v>
          </cell>
          <cell r="AC11" t="e">
            <v>#N/A</v>
          </cell>
          <cell r="AD11" t="e">
            <v>#N/A</v>
          </cell>
          <cell r="AE11" t="e">
            <v>#N/A</v>
          </cell>
        </row>
        <row r="12">
          <cell r="A12" t="str">
            <v>VP6204</v>
          </cell>
          <cell r="C12">
            <v>4</v>
          </cell>
          <cell r="E12">
            <v>365</v>
          </cell>
          <cell r="F12">
            <v>0.47</v>
          </cell>
          <cell r="G12">
            <v>484.96</v>
          </cell>
          <cell r="H12">
            <v>457.72</v>
          </cell>
          <cell r="I12">
            <v>924.12</v>
          </cell>
          <cell r="J12">
            <v>741.62</v>
          </cell>
          <cell r="K12">
            <v>652.4</v>
          </cell>
          <cell r="L12">
            <v>622.13</v>
          </cell>
          <cell r="M12">
            <v>0.47521966844132801</v>
          </cell>
          <cell r="N12">
            <v>0.34608020279927731</v>
          </cell>
          <cell r="O12">
            <v>0.25665236051502144</v>
          </cell>
          <cell r="P12">
            <v>0.26426952566183909</v>
          </cell>
          <cell r="Q12">
            <v>0.33555543935436644</v>
          </cell>
          <cell r="R12">
            <v>0.47471107648357358</v>
          </cell>
          <cell r="S12">
            <v>0.34544645505784632</v>
          </cell>
          <cell r="T12">
            <v>0.25593194359288779</v>
          </cell>
          <cell r="U12">
            <v>0.26381945895552372</v>
          </cell>
          <cell r="V12">
            <v>0.3349772335224579</v>
          </cell>
          <cell r="X12">
            <v>1100.1400000000001</v>
          </cell>
          <cell r="Y12">
            <v>882.88</v>
          </cell>
          <cell r="Z12">
            <v>776.67</v>
          </cell>
          <cell r="AA12">
            <v>740.63</v>
          </cell>
          <cell r="AB12">
            <v>0.15999781845946887</v>
          </cell>
          <cell r="AC12">
            <v>0.15999909387459224</v>
          </cell>
          <cell r="AD12">
            <v>0.16000360513474191</v>
          </cell>
          <cell r="AE12">
            <v>0.15999891983851586</v>
          </cell>
        </row>
        <row r="13">
          <cell r="A13" t="str">
            <v>VP6204-P</v>
          </cell>
          <cell r="F13">
            <v>0.28000000000000003</v>
          </cell>
          <cell r="I13" t="e">
            <v>#N/A</v>
          </cell>
          <cell r="J13" t="e">
            <v>#N/A</v>
          </cell>
          <cell r="K13" t="e">
            <v>#N/A</v>
          </cell>
          <cell r="L13" t="e">
            <v>#N/A</v>
          </cell>
          <cell r="M13" t="e">
            <v>#N/A</v>
          </cell>
          <cell r="N13" t="e">
            <v>#N/A</v>
          </cell>
          <cell r="O13" t="e">
            <v>#N/A</v>
          </cell>
          <cell r="P13" t="e">
            <v>#N/A</v>
          </cell>
          <cell r="R13" t="e">
            <v>#N/A</v>
          </cell>
          <cell r="S13" t="e">
            <v>#N/A</v>
          </cell>
          <cell r="T13" t="e">
            <v>#N/A</v>
          </cell>
          <cell r="U13" t="e">
            <v>#N/A</v>
          </cell>
          <cell r="X13" t="e">
            <v>#N/A</v>
          </cell>
          <cell r="Y13" t="e">
            <v>#N/A</v>
          </cell>
          <cell r="Z13" t="e">
            <v>#N/A</v>
          </cell>
          <cell r="AA13" t="e">
            <v>#N/A</v>
          </cell>
          <cell r="AB13" t="e">
            <v>#N/A</v>
          </cell>
          <cell r="AC13" t="e">
            <v>#N/A</v>
          </cell>
          <cell r="AD13" t="e">
            <v>#N/A</v>
          </cell>
          <cell r="AE13" t="e">
            <v>#N/A</v>
          </cell>
        </row>
        <row r="14">
          <cell r="A14" t="str">
            <v>VP</v>
          </cell>
          <cell r="E14">
            <v>0</v>
          </cell>
          <cell r="F14">
            <v>0.47</v>
          </cell>
          <cell r="G14" t="e">
            <v>#N/A</v>
          </cell>
          <cell r="H14" t="e">
            <v>#N/A</v>
          </cell>
          <cell r="I14" t="e">
            <v>#N/A</v>
          </cell>
          <cell r="J14" t="e">
            <v>#N/A</v>
          </cell>
          <cell r="K14" t="e">
            <v>#N/A</v>
          </cell>
          <cell r="L14" t="e">
            <v>#N/A</v>
          </cell>
          <cell r="M14" t="e">
            <v>#N/A</v>
          </cell>
          <cell r="N14" t="e">
            <v>#N/A</v>
          </cell>
          <cell r="O14" t="e">
            <v>#N/A</v>
          </cell>
          <cell r="P14" t="e">
            <v>#N/A</v>
          </cell>
          <cell r="R14" t="e">
            <v>#N/A</v>
          </cell>
          <cell r="S14" t="e">
            <v>#N/A</v>
          </cell>
          <cell r="T14" t="e">
            <v>#N/A</v>
          </cell>
          <cell r="U14" t="e">
            <v>#N/A</v>
          </cell>
          <cell r="X14" t="e">
            <v>#N/A</v>
          </cell>
          <cell r="Y14" t="e">
            <v>#N/A</v>
          </cell>
          <cell r="Z14" t="e">
            <v>#N/A</v>
          </cell>
          <cell r="AA14" t="e">
            <v>#N/A</v>
          </cell>
          <cell r="AB14" t="e">
            <v>#N/A</v>
          </cell>
          <cell r="AC14" t="e">
            <v>#N/A</v>
          </cell>
          <cell r="AD14" t="e">
            <v>#N/A</v>
          </cell>
          <cell r="AE14" t="e">
            <v>#N/A</v>
          </cell>
        </row>
        <row r="15">
          <cell r="A15" t="str">
            <v>VP6235</v>
          </cell>
          <cell r="C15">
            <v>90</v>
          </cell>
          <cell r="E15">
            <v>2</v>
          </cell>
          <cell r="F15">
            <v>0.47</v>
          </cell>
          <cell r="G15">
            <v>3.9</v>
          </cell>
          <cell r="H15">
            <v>3.68</v>
          </cell>
          <cell r="I15">
            <v>6.44</v>
          </cell>
          <cell r="J15">
            <v>5.44</v>
          </cell>
          <cell r="K15">
            <v>4.96</v>
          </cell>
          <cell r="L15">
            <v>4.71</v>
          </cell>
          <cell r="M15">
            <v>0.39440993788819884</v>
          </cell>
          <cell r="N15">
            <v>0.2830882352941177</v>
          </cell>
          <cell r="O15">
            <v>0.21370967741935484</v>
          </cell>
          <cell r="P15">
            <v>0.21868365180467086</v>
          </cell>
          <cell r="Q15">
            <v>0.27747287560158557</v>
          </cell>
          <cell r="R15">
            <v>0.32142857142857145</v>
          </cell>
          <cell r="S15">
            <v>0.19669117647058831</v>
          </cell>
          <cell r="T15">
            <v>0.11895161290322583</v>
          </cell>
          <cell r="U15">
            <v>0.15923566878980888</v>
          </cell>
          <cell r="V15">
            <v>0.19907675739804861</v>
          </cell>
          <cell r="X15">
            <v>7.67</v>
          </cell>
          <cell r="Y15">
            <v>6.48</v>
          </cell>
          <cell r="Z15">
            <v>5.9</v>
          </cell>
          <cell r="AA15">
            <v>5.61</v>
          </cell>
          <cell r="AB15">
            <v>0.16036505867014336</v>
          </cell>
          <cell r="AC15">
            <v>0.16049382716049382</v>
          </cell>
          <cell r="AD15">
            <v>0.15932203389830515</v>
          </cell>
          <cell r="AE15">
            <v>0.16042780748663107</v>
          </cell>
        </row>
        <row r="16">
          <cell r="A16" t="str">
            <v>VP6238</v>
          </cell>
          <cell r="C16">
            <v>90</v>
          </cell>
          <cell r="E16">
            <v>16</v>
          </cell>
          <cell r="F16">
            <v>0.47</v>
          </cell>
          <cell r="G16">
            <v>31.2</v>
          </cell>
          <cell r="H16">
            <v>29.44</v>
          </cell>
          <cell r="I16">
            <v>51.52</v>
          </cell>
          <cell r="J16">
            <v>43.52</v>
          </cell>
          <cell r="K16">
            <v>39.68</v>
          </cell>
          <cell r="L16">
            <v>37.68</v>
          </cell>
          <cell r="M16">
            <v>0.39440993788819884</v>
          </cell>
          <cell r="N16">
            <v>0.2830882352941177</v>
          </cell>
          <cell r="O16">
            <v>0.21370967741935484</v>
          </cell>
          <cell r="P16">
            <v>0.21868365180467086</v>
          </cell>
          <cell r="Q16">
            <v>0.27747287560158557</v>
          </cell>
          <cell r="R16">
            <v>0.3852872670807454</v>
          </cell>
          <cell r="S16">
            <v>0.27228860294117652</v>
          </cell>
          <cell r="T16">
            <v>0.20186491935483872</v>
          </cell>
          <cell r="U16">
            <v>0.21125265392781312</v>
          </cell>
          <cell r="V16">
            <v>0.26767336082614346</v>
          </cell>
          <cell r="X16">
            <v>61.36</v>
          </cell>
          <cell r="Y16">
            <v>51.84</v>
          </cell>
          <cell r="Z16">
            <v>47.2</v>
          </cell>
          <cell r="AA16">
            <v>44.88</v>
          </cell>
          <cell r="AB16">
            <v>0.16036505867014336</v>
          </cell>
          <cell r="AC16">
            <v>0.16049382716049382</v>
          </cell>
          <cell r="AD16">
            <v>0.15932203389830515</v>
          </cell>
          <cell r="AE16">
            <v>0.16042780748663107</v>
          </cell>
        </row>
        <row r="17">
          <cell r="A17" t="str">
            <v>VP6238-P</v>
          </cell>
          <cell r="F17">
            <v>0.28000000000000003</v>
          </cell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  <cell r="M17" t="e">
            <v>#N/A</v>
          </cell>
          <cell r="N17" t="e">
            <v>#N/A</v>
          </cell>
          <cell r="O17" t="e">
            <v>#N/A</v>
          </cell>
          <cell r="P17" t="e">
            <v>#N/A</v>
          </cell>
          <cell r="R17" t="e">
            <v>#N/A</v>
          </cell>
          <cell r="S17" t="e">
            <v>#N/A</v>
          </cell>
          <cell r="T17" t="e">
            <v>#N/A</v>
          </cell>
          <cell r="U17" t="e">
            <v>#N/A</v>
          </cell>
          <cell r="X17" t="e">
            <v>#N/A</v>
          </cell>
          <cell r="Y17" t="e">
            <v>#N/A</v>
          </cell>
          <cell r="Z17" t="e">
            <v>#N/A</v>
          </cell>
          <cell r="AA17" t="e">
            <v>#N/A</v>
          </cell>
          <cell r="AB17" t="e">
            <v>#N/A</v>
          </cell>
          <cell r="AC17" t="e">
            <v>#N/A</v>
          </cell>
          <cell r="AD17" t="e">
            <v>#N/A</v>
          </cell>
          <cell r="AE17" t="e">
            <v>#N/A</v>
          </cell>
        </row>
        <row r="18">
          <cell r="A18" t="str">
            <v>VP6231</v>
          </cell>
          <cell r="C18">
            <v>65</v>
          </cell>
          <cell r="E18">
            <v>7</v>
          </cell>
          <cell r="F18">
            <v>0.47</v>
          </cell>
          <cell r="G18">
            <v>13.51</v>
          </cell>
          <cell r="H18">
            <v>12.75</v>
          </cell>
          <cell r="I18">
            <v>22.4</v>
          </cell>
          <cell r="J18">
            <v>18.899999999999999</v>
          </cell>
          <cell r="K18">
            <v>17.190000000000001</v>
          </cell>
          <cell r="L18">
            <v>16.34</v>
          </cell>
          <cell r="M18">
            <v>0.39687499999999998</v>
          </cell>
          <cell r="N18">
            <v>0.28518518518518515</v>
          </cell>
          <cell r="O18">
            <v>0.21407795229784765</v>
          </cell>
          <cell r="P18">
            <v>0.2197062423500612</v>
          </cell>
          <cell r="Q18">
            <v>0.27896109495827348</v>
          </cell>
          <cell r="R18">
            <v>0.37589285714285708</v>
          </cell>
          <cell r="S18">
            <v>0.26031746031746028</v>
          </cell>
          <cell r="T18">
            <v>0.18673647469458995</v>
          </cell>
          <cell r="U18">
            <v>0.20257037943696449</v>
          </cell>
          <cell r="V18">
            <v>0.25637929289796796</v>
          </cell>
          <cell r="X18">
            <v>26.67</v>
          </cell>
          <cell r="Y18">
            <v>22.5</v>
          </cell>
          <cell r="Z18">
            <v>20.46</v>
          </cell>
          <cell r="AA18">
            <v>19.45</v>
          </cell>
          <cell r="AB18">
            <v>0.16010498687664051</v>
          </cell>
          <cell r="AC18">
            <v>0.16000000000000006</v>
          </cell>
          <cell r="AD18">
            <v>0.15982404692082108</v>
          </cell>
          <cell r="AE18">
            <v>0.15989717223650382</v>
          </cell>
        </row>
        <row r="19">
          <cell r="A19" t="str">
            <v>VP62314</v>
          </cell>
          <cell r="C19">
            <v>65</v>
          </cell>
          <cell r="E19">
            <v>28</v>
          </cell>
          <cell r="F19">
            <v>0.47</v>
          </cell>
          <cell r="G19">
            <v>54.04</v>
          </cell>
          <cell r="H19">
            <v>51</v>
          </cell>
          <cell r="I19">
            <v>89.6</v>
          </cell>
          <cell r="J19">
            <v>75.599999999999994</v>
          </cell>
          <cell r="K19">
            <v>68.760000000000005</v>
          </cell>
          <cell r="L19">
            <v>65.38</v>
          </cell>
          <cell r="M19">
            <v>0.39687499999999998</v>
          </cell>
          <cell r="N19">
            <v>0.28518518518518515</v>
          </cell>
          <cell r="O19">
            <v>0.21407795229784765</v>
          </cell>
          <cell r="P19">
            <v>0.21994493728969097</v>
          </cell>
          <cell r="Q19">
            <v>0.27902076869318093</v>
          </cell>
          <cell r="R19">
            <v>0.39162946428571427</v>
          </cell>
          <cell r="S19">
            <v>0.27896825396825392</v>
          </cell>
          <cell r="T19">
            <v>0.20724258289703323</v>
          </cell>
          <cell r="U19">
            <v>0.21566228204343832</v>
          </cell>
          <cell r="V19">
            <v>0.27337564579860996</v>
          </cell>
          <cell r="X19">
            <v>106.67</v>
          </cell>
          <cell r="Y19">
            <v>90</v>
          </cell>
          <cell r="Z19">
            <v>81.86</v>
          </cell>
          <cell r="AA19">
            <v>77.83</v>
          </cell>
          <cell r="AB19">
            <v>0.1600262491797132</v>
          </cell>
          <cell r="AC19">
            <v>0.16000000000000006</v>
          </cell>
          <cell r="AD19">
            <v>0.16002931834839965</v>
          </cell>
          <cell r="AE19">
            <v>0.1599640241552101</v>
          </cell>
        </row>
        <row r="20">
          <cell r="A20" t="str">
            <v>VP62314-P</v>
          </cell>
          <cell r="F20">
            <v>0.28000000000000003</v>
          </cell>
          <cell r="I20" t="e">
            <v>#N/A</v>
          </cell>
          <cell r="J20" t="e">
            <v>#N/A</v>
          </cell>
          <cell r="K20" t="e">
            <v>#N/A</v>
          </cell>
          <cell r="L20" t="e">
            <v>#N/A</v>
          </cell>
          <cell r="M20" t="e">
            <v>#N/A</v>
          </cell>
          <cell r="N20" t="e">
            <v>#N/A</v>
          </cell>
          <cell r="O20" t="e">
            <v>#N/A</v>
          </cell>
          <cell r="P20" t="e">
            <v>#N/A</v>
          </cell>
          <cell r="R20" t="e">
            <v>#N/A</v>
          </cell>
          <cell r="S20" t="e">
            <v>#N/A</v>
          </cell>
          <cell r="T20" t="e">
            <v>#N/A</v>
          </cell>
          <cell r="U20" t="e">
            <v>#N/A</v>
          </cell>
          <cell r="X20" t="e">
            <v>#N/A</v>
          </cell>
          <cell r="Y20" t="e">
            <v>#N/A</v>
          </cell>
          <cell r="Z20" t="e">
            <v>#N/A</v>
          </cell>
          <cell r="AA20" t="e">
            <v>#N/A</v>
          </cell>
          <cell r="AB20" t="e">
            <v>#N/A</v>
          </cell>
          <cell r="AC20" t="e">
            <v>#N/A</v>
          </cell>
          <cell r="AD20" t="e">
            <v>#N/A</v>
          </cell>
          <cell r="AE20" t="e">
            <v>#N/A</v>
          </cell>
        </row>
        <row r="21">
          <cell r="A21" t="str">
            <v>VP6232</v>
          </cell>
          <cell r="C21">
            <v>36</v>
          </cell>
          <cell r="E21">
            <v>36</v>
          </cell>
          <cell r="F21">
            <v>0.47</v>
          </cell>
          <cell r="G21">
            <v>54.25</v>
          </cell>
          <cell r="H21">
            <v>51.2</v>
          </cell>
          <cell r="I21">
            <v>98.28</v>
          </cell>
          <cell r="J21">
            <v>80.28</v>
          </cell>
          <cell r="K21">
            <v>71.48</v>
          </cell>
          <cell r="L21">
            <v>68.09</v>
          </cell>
          <cell r="M21">
            <v>0.44800569800569801</v>
          </cell>
          <cell r="N21">
            <v>0.32424015944195317</v>
          </cell>
          <cell r="O21">
            <v>0.24104644655847793</v>
          </cell>
          <cell r="P21">
            <v>0.24805404611543544</v>
          </cell>
          <cell r="Q21">
            <v>0.31533658753039112</v>
          </cell>
          <cell r="R21">
            <v>0.44322344322344326</v>
          </cell>
          <cell r="S21">
            <v>0.31838565022421528</v>
          </cell>
          <cell r="T21">
            <v>0.23447118074986015</v>
          </cell>
          <cell r="U21">
            <v>0.24394184168012922</v>
          </cell>
          <cell r="V21">
            <v>0.31000552896941197</v>
          </cell>
          <cell r="X21">
            <v>117</v>
          </cell>
          <cell r="Y21">
            <v>95.57</v>
          </cell>
          <cell r="Z21">
            <v>85.1</v>
          </cell>
          <cell r="AA21">
            <v>81.06</v>
          </cell>
          <cell r="AB21">
            <v>0.16</v>
          </cell>
          <cell r="AC21">
            <v>0.15998744375850155</v>
          </cell>
          <cell r="AD21">
            <v>0.1600470035252643</v>
          </cell>
          <cell r="AE21">
            <v>0.16000493461633356</v>
          </cell>
        </row>
        <row r="22">
          <cell r="A22" t="str">
            <v>VP6232-P</v>
          </cell>
          <cell r="F22">
            <v>0.28000000000000003</v>
          </cell>
          <cell r="I22" t="e">
            <v>#N/A</v>
          </cell>
          <cell r="J22" t="e">
            <v>#N/A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e">
            <v>#N/A</v>
          </cell>
          <cell r="P22" t="e">
            <v>#N/A</v>
          </cell>
          <cell r="R22" t="e">
            <v>#N/A</v>
          </cell>
          <cell r="S22" t="e">
            <v>#N/A</v>
          </cell>
          <cell r="T22" t="e">
            <v>#N/A</v>
          </cell>
          <cell r="U22" t="e">
            <v>#N/A</v>
          </cell>
          <cell r="X22" t="e">
            <v>#N/A</v>
          </cell>
          <cell r="Y22" t="e">
            <v>#N/A</v>
          </cell>
          <cell r="Z22" t="e">
            <v>#N/A</v>
          </cell>
          <cell r="AA22" t="e">
            <v>#N/A</v>
          </cell>
          <cell r="AB22" t="e">
            <v>#N/A</v>
          </cell>
          <cell r="AC22" t="e">
            <v>#N/A</v>
          </cell>
          <cell r="AD22" t="e">
            <v>#N/A</v>
          </cell>
          <cell r="AE22" t="e">
            <v>#N/A</v>
          </cell>
        </row>
        <row r="23">
          <cell r="A23" t="str">
            <v>VP6234</v>
          </cell>
          <cell r="C23">
            <v>4</v>
          </cell>
          <cell r="E23">
            <v>365</v>
          </cell>
          <cell r="F23">
            <v>0.47</v>
          </cell>
          <cell r="G23">
            <v>484.96</v>
          </cell>
          <cell r="H23">
            <v>457.72</v>
          </cell>
          <cell r="I23">
            <v>924.12</v>
          </cell>
          <cell r="J23">
            <v>741.62</v>
          </cell>
          <cell r="K23">
            <v>652.4</v>
          </cell>
          <cell r="L23">
            <v>622.13</v>
          </cell>
          <cell r="M23">
            <v>0.47521966844132801</v>
          </cell>
          <cell r="N23">
            <v>0.34608020279927731</v>
          </cell>
          <cell r="O23">
            <v>0.25665236051502144</v>
          </cell>
          <cell r="P23">
            <v>0.26426952566183909</v>
          </cell>
          <cell r="Q23">
            <v>0.33555543935436644</v>
          </cell>
          <cell r="R23">
            <v>0.47471107648357358</v>
          </cell>
          <cell r="S23">
            <v>0.34544645505784632</v>
          </cell>
          <cell r="T23">
            <v>0.25593194359288779</v>
          </cell>
          <cell r="U23">
            <v>0.26381945895552372</v>
          </cell>
          <cell r="V23">
            <v>0.3349772335224579</v>
          </cell>
          <cell r="X23">
            <v>1100.1400000000001</v>
          </cell>
          <cell r="Y23">
            <v>882.88</v>
          </cell>
          <cell r="Z23">
            <v>776.67</v>
          </cell>
          <cell r="AA23">
            <v>740.63</v>
          </cell>
          <cell r="AB23">
            <v>0.15999781845946887</v>
          </cell>
          <cell r="AC23">
            <v>0.15999909387459224</v>
          </cell>
          <cell r="AD23">
            <v>0.16000360513474191</v>
          </cell>
          <cell r="AE23">
            <v>0.15999891983851586</v>
          </cell>
        </row>
        <row r="24">
          <cell r="A24" t="str">
            <v>VP6234-P</v>
          </cell>
          <cell r="F24">
            <v>0.28000000000000003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e">
            <v>#N/A</v>
          </cell>
          <cell r="P24" t="e">
            <v>#N/A</v>
          </cell>
          <cell r="R24" t="e">
            <v>#N/A</v>
          </cell>
          <cell r="S24" t="e">
            <v>#N/A</v>
          </cell>
          <cell r="T24" t="e">
            <v>#N/A</v>
          </cell>
          <cell r="U24" t="e">
            <v>#N/A</v>
          </cell>
          <cell r="X24" t="e">
            <v>#N/A</v>
          </cell>
          <cell r="Y24" t="e">
            <v>#N/A</v>
          </cell>
          <cell r="Z24" t="e">
            <v>#N/A</v>
          </cell>
          <cell r="AA24" t="e">
            <v>#N/A</v>
          </cell>
          <cell r="AB24" t="e">
            <v>#N/A</v>
          </cell>
          <cell r="AC24" t="e">
            <v>#N/A</v>
          </cell>
          <cell r="AD24" t="e">
            <v>#N/A</v>
          </cell>
          <cell r="AE24" t="e">
            <v>#N/A</v>
          </cell>
        </row>
        <row r="25">
          <cell r="A25" t="str">
            <v>VP</v>
          </cell>
          <cell r="E25">
            <v>0</v>
          </cell>
          <cell r="F25">
            <v>0.47</v>
          </cell>
          <cell r="G25" t="e">
            <v>#N/A</v>
          </cell>
          <cell r="H25" t="e">
            <v>#N/A</v>
          </cell>
          <cell r="I25" t="e">
            <v>#N/A</v>
          </cell>
          <cell r="J25" t="e">
            <v>#N/A</v>
          </cell>
          <cell r="K25" t="e">
            <v>#N/A</v>
          </cell>
          <cell r="L25" t="e">
            <v>#N/A</v>
          </cell>
          <cell r="M25" t="e">
            <v>#N/A</v>
          </cell>
          <cell r="N25" t="e">
            <v>#N/A</v>
          </cell>
          <cell r="O25" t="e">
            <v>#N/A</v>
          </cell>
          <cell r="P25" t="e">
            <v>#N/A</v>
          </cell>
          <cell r="R25" t="e">
            <v>#N/A</v>
          </cell>
          <cell r="S25" t="e">
            <v>#N/A</v>
          </cell>
          <cell r="T25" t="e">
            <v>#N/A</v>
          </cell>
          <cell r="U25" t="e">
            <v>#N/A</v>
          </cell>
          <cell r="X25" t="e">
            <v>#N/A</v>
          </cell>
          <cell r="Y25" t="e">
            <v>#N/A</v>
          </cell>
          <cell r="Z25" t="e">
            <v>#N/A</v>
          </cell>
          <cell r="AA25" t="e">
            <v>#N/A</v>
          </cell>
          <cell r="AB25" t="e">
            <v>#N/A</v>
          </cell>
          <cell r="AC25" t="e">
            <v>#N/A</v>
          </cell>
          <cell r="AD25" t="e">
            <v>#N/A</v>
          </cell>
          <cell r="AE25" t="e">
            <v>#N/A</v>
          </cell>
        </row>
        <row r="26">
          <cell r="A26" t="str">
            <v>VP6295</v>
          </cell>
          <cell r="C26">
            <v>90</v>
          </cell>
          <cell r="E26">
            <v>2</v>
          </cell>
          <cell r="F26">
            <v>0.47</v>
          </cell>
          <cell r="G26">
            <v>3.9</v>
          </cell>
          <cell r="H26">
            <v>3.68</v>
          </cell>
          <cell r="I26">
            <v>6.44</v>
          </cell>
          <cell r="J26">
            <v>5.44</v>
          </cell>
          <cell r="K26">
            <v>4.96</v>
          </cell>
          <cell r="L26">
            <v>4.71</v>
          </cell>
          <cell r="M26">
            <v>0.39440993788819884</v>
          </cell>
          <cell r="N26">
            <v>0.2830882352941177</v>
          </cell>
          <cell r="O26">
            <v>0.21370967741935484</v>
          </cell>
          <cell r="P26">
            <v>0.21868365180467086</v>
          </cell>
          <cell r="Q26">
            <v>0.27747287560158557</v>
          </cell>
          <cell r="R26">
            <v>0.32142857142857145</v>
          </cell>
          <cell r="S26">
            <v>0.19669117647058831</v>
          </cell>
          <cell r="T26">
            <v>0.11895161290322583</v>
          </cell>
          <cell r="U26">
            <v>0.15923566878980888</v>
          </cell>
          <cell r="V26">
            <v>0.19907675739804861</v>
          </cell>
          <cell r="X26">
            <v>7.67</v>
          </cell>
          <cell r="Y26">
            <v>6.48</v>
          </cell>
          <cell r="Z26">
            <v>5.9</v>
          </cell>
          <cell r="AA26">
            <v>5.61</v>
          </cell>
          <cell r="AB26">
            <v>0.16036505867014336</v>
          </cell>
          <cell r="AC26">
            <v>0.16049382716049382</v>
          </cell>
          <cell r="AD26">
            <v>0.15932203389830515</v>
          </cell>
          <cell r="AE26">
            <v>0.16042780748663107</v>
          </cell>
        </row>
        <row r="27">
          <cell r="A27" t="str">
            <v>VP6298</v>
          </cell>
          <cell r="C27">
            <v>90</v>
          </cell>
          <cell r="E27">
            <v>16</v>
          </cell>
          <cell r="F27">
            <v>0.47</v>
          </cell>
          <cell r="G27">
            <v>31.2</v>
          </cell>
          <cell r="H27">
            <v>29.44</v>
          </cell>
          <cell r="I27">
            <v>51.52</v>
          </cell>
          <cell r="J27">
            <v>43.52</v>
          </cell>
          <cell r="K27">
            <v>39.68</v>
          </cell>
          <cell r="L27">
            <v>37.68</v>
          </cell>
          <cell r="M27">
            <v>0.39440993788819884</v>
          </cell>
          <cell r="N27">
            <v>0.2830882352941177</v>
          </cell>
          <cell r="O27">
            <v>0.21370967741935484</v>
          </cell>
          <cell r="P27">
            <v>0.21868365180467086</v>
          </cell>
          <cell r="Q27">
            <v>0.27747287560158557</v>
          </cell>
          <cell r="R27">
            <v>0.3852872670807454</v>
          </cell>
          <cell r="S27">
            <v>0.27228860294117652</v>
          </cell>
          <cell r="T27">
            <v>0.20186491935483872</v>
          </cell>
          <cell r="U27">
            <v>0.21125265392781312</v>
          </cell>
          <cell r="V27">
            <v>0.26767336082614346</v>
          </cell>
          <cell r="X27">
            <v>61.36</v>
          </cell>
          <cell r="Y27">
            <v>51.84</v>
          </cell>
          <cell r="Z27">
            <v>47.2</v>
          </cell>
          <cell r="AA27">
            <v>44.88</v>
          </cell>
          <cell r="AB27">
            <v>0.16036505867014336</v>
          </cell>
          <cell r="AC27">
            <v>0.16049382716049382</v>
          </cell>
          <cell r="AD27">
            <v>0.15932203389830515</v>
          </cell>
          <cell r="AE27">
            <v>0.16042780748663107</v>
          </cell>
        </row>
        <row r="28">
          <cell r="A28" t="str">
            <v>VP6291</v>
          </cell>
          <cell r="C28">
            <v>65</v>
          </cell>
          <cell r="E28">
            <v>7</v>
          </cell>
          <cell r="F28">
            <v>0.47</v>
          </cell>
          <cell r="G28">
            <v>13.51</v>
          </cell>
          <cell r="H28">
            <v>12.75</v>
          </cell>
          <cell r="I28">
            <v>22.4</v>
          </cell>
          <cell r="J28">
            <v>18.899999999999999</v>
          </cell>
          <cell r="K28">
            <v>17.190000000000001</v>
          </cell>
          <cell r="L28">
            <v>16.34</v>
          </cell>
          <cell r="M28">
            <v>0.39687499999999998</v>
          </cell>
          <cell r="N28">
            <v>0.28518518518518515</v>
          </cell>
          <cell r="O28">
            <v>0.21407795229784765</v>
          </cell>
          <cell r="P28">
            <v>0.2197062423500612</v>
          </cell>
          <cell r="Q28">
            <v>0.27896109495827348</v>
          </cell>
          <cell r="R28">
            <v>0.37589285714285708</v>
          </cell>
          <cell r="S28">
            <v>0.26031746031746028</v>
          </cell>
          <cell r="T28">
            <v>0.18673647469458995</v>
          </cell>
          <cell r="U28">
            <v>0.20257037943696449</v>
          </cell>
          <cell r="V28">
            <v>0.25637929289796796</v>
          </cell>
          <cell r="X28">
            <v>26.67</v>
          </cell>
          <cell r="Y28">
            <v>22.5</v>
          </cell>
          <cell r="Z28">
            <v>20.46</v>
          </cell>
          <cell r="AA28">
            <v>19.45</v>
          </cell>
          <cell r="AB28">
            <v>0.16010498687664051</v>
          </cell>
          <cell r="AC28">
            <v>0.16000000000000006</v>
          </cell>
          <cell r="AD28">
            <v>0.15982404692082108</v>
          </cell>
          <cell r="AE28">
            <v>0.15989717223650382</v>
          </cell>
        </row>
        <row r="29">
          <cell r="A29" t="str">
            <v>VP62914</v>
          </cell>
          <cell r="C29">
            <v>65</v>
          </cell>
          <cell r="E29">
            <v>28</v>
          </cell>
          <cell r="F29">
            <v>0.47</v>
          </cell>
          <cell r="G29">
            <v>54.04</v>
          </cell>
          <cell r="H29">
            <v>51</v>
          </cell>
          <cell r="I29">
            <v>89.6</v>
          </cell>
          <cell r="J29">
            <v>75.599999999999994</v>
          </cell>
          <cell r="K29">
            <v>68.760000000000005</v>
          </cell>
          <cell r="L29">
            <v>65.38</v>
          </cell>
          <cell r="M29">
            <v>0.39687499999999998</v>
          </cell>
          <cell r="N29">
            <v>0.28518518518518515</v>
          </cell>
          <cell r="O29">
            <v>0.21407795229784765</v>
          </cell>
          <cell r="P29">
            <v>0.21994493728969097</v>
          </cell>
          <cell r="Q29">
            <v>0.27902076869318093</v>
          </cell>
          <cell r="R29">
            <v>0.39162946428571427</v>
          </cell>
          <cell r="S29">
            <v>0.27896825396825392</v>
          </cell>
          <cell r="T29">
            <v>0.20724258289703323</v>
          </cell>
          <cell r="U29">
            <v>0.21566228204343832</v>
          </cell>
          <cell r="V29">
            <v>0.27337564579860996</v>
          </cell>
          <cell r="X29">
            <v>106.67</v>
          </cell>
          <cell r="Y29">
            <v>90</v>
          </cell>
          <cell r="Z29">
            <v>81.86</v>
          </cell>
          <cell r="AA29">
            <v>77.83</v>
          </cell>
          <cell r="AB29">
            <v>0.1600262491797132</v>
          </cell>
          <cell r="AC29">
            <v>0.16000000000000006</v>
          </cell>
          <cell r="AD29">
            <v>0.16002931834839965</v>
          </cell>
          <cell r="AE29">
            <v>0.1599640241552101</v>
          </cell>
        </row>
        <row r="30">
          <cell r="A30" t="str">
            <v>VP6292</v>
          </cell>
          <cell r="C30">
            <v>36</v>
          </cell>
          <cell r="E30">
            <v>36</v>
          </cell>
          <cell r="F30">
            <v>0.47</v>
          </cell>
          <cell r="G30">
            <v>54.25</v>
          </cell>
          <cell r="H30">
            <v>51.2</v>
          </cell>
          <cell r="I30">
            <v>98.28</v>
          </cell>
          <cell r="J30">
            <v>80.28</v>
          </cell>
          <cell r="K30">
            <v>71.48</v>
          </cell>
          <cell r="L30">
            <v>68.09</v>
          </cell>
          <cell r="M30">
            <v>0.44800569800569801</v>
          </cell>
          <cell r="N30">
            <v>0.32424015944195317</v>
          </cell>
          <cell r="O30">
            <v>0.24104644655847793</v>
          </cell>
          <cell r="P30">
            <v>0.24805404611543544</v>
          </cell>
          <cell r="Q30">
            <v>0.31533658753039112</v>
          </cell>
          <cell r="R30">
            <v>0.44322344322344326</v>
          </cell>
          <cell r="S30">
            <v>0.31838565022421528</v>
          </cell>
          <cell r="T30">
            <v>0.23447118074986015</v>
          </cell>
          <cell r="U30">
            <v>0.24394184168012922</v>
          </cell>
          <cell r="V30">
            <v>0.31000552896941197</v>
          </cell>
          <cell r="X30">
            <v>117</v>
          </cell>
          <cell r="Y30">
            <v>95.57</v>
          </cell>
          <cell r="Z30">
            <v>85.1</v>
          </cell>
          <cell r="AA30">
            <v>81.06</v>
          </cell>
          <cell r="AB30">
            <v>0.16</v>
          </cell>
          <cell r="AC30">
            <v>0.15998744375850155</v>
          </cell>
          <cell r="AD30">
            <v>0.1600470035252643</v>
          </cell>
          <cell r="AE30">
            <v>0.16000493461633356</v>
          </cell>
        </row>
        <row r="31">
          <cell r="A31" t="str">
            <v>VP6294</v>
          </cell>
          <cell r="C31">
            <v>4</v>
          </cell>
          <cell r="E31">
            <v>365</v>
          </cell>
          <cell r="F31">
            <v>0.47</v>
          </cell>
          <cell r="G31">
            <v>484.96</v>
          </cell>
          <cell r="H31">
            <v>457.72</v>
          </cell>
          <cell r="I31">
            <v>924.12</v>
          </cell>
          <cell r="J31">
            <v>741.62</v>
          </cell>
          <cell r="K31">
            <v>652.4</v>
          </cell>
          <cell r="L31">
            <v>622.13</v>
          </cell>
          <cell r="M31">
            <v>0.47521966844132801</v>
          </cell>
          <cell r="N31">
            <v>0.34608020279927731</v>
          </cell>
          <cell r="O31">
            <v>0.25665236051502144</v>
          </cell>
          <cell r="P31">
            <v>0.26426952566183909</v>
          </cell>
          <cell r="Q31">
            <v>0.33555543935436644</v>
          </cell>
          <cell r="R31">
            <v>0.47471107648357358</v>
          </cell>
          <cell r="S31">
            <v>0.34544645505784632</v>
          </cell>
          <cell r="T31">
            <v>0.25593194359288779</v>
          </cell>
          <cell r="U31">
            <v>0.26381945895552372</v>
          </cell>
          <cell r="V31">
            <v>0.3349772335224579</v>
          </cell>
          <cell r="X31">
            <v>1100.1400000000001</v>
          </cell>
          <cell r="Y31">
            <v>882.88</v>
          </cell>
          <cell r="Z31">
            <v>776.67</v>
          </cell>
          <cell r="AA31">
            <v>740.63</v>
          </cell>
          <cell r="AB31">
            <v>0.15999781845946887</v>
          </cell>
          <cell r="AC31">
            <v>0.15999909387459224</v>
          </cell>
          <cell r="AD31">
            <v>0.16000360513474191</v>
          </cell>
          <cell r="AE31">
            <v>0.15999891983851586</v>
          </cell>
        </row>
        <row r="32">
          <cell r="A32" t="str">
            <v>VP</v>
          </cell>
          <cell r="E32">
            <v>0</v>
          </cell>
          <cell r="F32">
            <v>0.47</v>
          </cell>
          <cell r="G32" t="e">
            <v>#N/A</v>
          </cell>
          <cell r="H32" t="e">
            <v>#N/A</v>
          </cell>
          <cell r="I32" t="e">
            <v>#N/A</v>
          </cell>
          <cell r="J32" t="e">
            <v>#N/A</v>
          </cell>
          <cell r="K32" t="e">
            <v>#N/A</v>
          </cell>
          <cell r="L32" t="e">
            <v>#N/A</v>
          </cell>
          <cell r="M32" t="e">
            <v>#N/A</v>
          </cell>
          <cell r="N32" t="e">
            <v>#N/A</v>
          </cell>
          <cell r="O32" t="e">
            <v>#N/A</v>
          </cell>
          <cell r="P32" t="e">
            <v>#N/A</v>
          </cell>
          <cell r="R32" t="e">
            <v>#N/A</v>
          </cell>
          <cell r="S32" t="e">
            <v>#N/A</v>
          </cell>
          <cell r="T32" t="e">
            <v>#N/A</v>
          </cell>
          <cell r="U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 t="e">
            <v>#N/A</v>
          </cell>
          <cell r="AC32" t="e">
            <v>#N/A</v>
          </cell>
          <cell r="AD32" t="e">
            <v>#N/A</v>
          </cell>
          <cell r="AE32" t="e">
            <v>#N/A</v>
          </cell>
        </row>
        <row r="33">
          <cell r="A33" t="str">
            <v>VP6815</v>
          </cell>
          <cell r="C33">
            <v>90</v>
          </cell>
          <cell r="E33">
            <v>2</v>
          </cell>
          <cell r="F33">
            <v>0.47</v>
          </cell>
          <cell r="G33">
            <v>3.9</v>
          </cell>
          <cell r="H33">
            <v>3.68</v>
          </cell>
          <cell r="I33">
            <v>6.44</v>
          </cell>
          <cell r="J33">
            <v>5.44</v>
          </cell>
          <cell r="K33">
            <v>4.96</v>
          </cell>
          <cell r="L33">
            <v>4.71</v>
          </cell>
          <cell r="M33">
            <v>0.39440993788819884</v>
          </cell>
          <cell r="N33">
            <v>0.2830882352941177</v>
          </cell>
          <cell r="O33">
            <v>0.21370967741935484</v>
          </cell>
          <cell r="P33">
            <v>0.21868365180467086</v>
          </cell>
          <cell r="Q33">
            <v>0.27747287560158557</v>
          </cell>
          <cell r="R33">
            <v>0.32142857142857145</v>
          </cell>
          <cell r="S33">
            <v>0.19669117647058831</v>
          </cell>
          <cell r="T33">
            <v>0.11895161290322583</v>
          </cell>
          <cell r="U33">
            <v>0.15923566878980888</v>
          </cell>
          <cell r="V33">
            <v>0.19907675739804861</v>
          </cell>
          <cell r="X33">
            <v>7.67</v>
          </cell>
          <cell r="Y33">
            <v>6.48</v>
          </cell>
          <cell r="Z33">
            <v>5.9</v>
          </cell>
          <cell r="AA33">
            <v>5.61</v>
          </cell>
          <cell r="AB33">
            <v>0.16036505867014336</v>
          </cell>
          <cell r="AC33">
            <v>0.16049382716049382</v>
          </cell>
          <cell r="AD33">
            <v>0.15932203389830515</v>
          </cell>
          <cell r="AE33">
            <v>0.16042780748663107</v>
          </cell>
        </row>
        <row r="34">
          <cell r="A34" t="str">
            <v>VP6818</v>
          </cell>
          <cell r="C34">
            <v>90</v>
          </cell>
          <cell r="E34">
            <v>16</v>
          </cell>
          <cell r="F34">
            <v>0.47</v>
          </cell>
          <cell r="G34">
            <v>31.2</v>
          </cell>
          <cell r="H34">
            <v>29.44</v>
          </cell>
          <cell r="I34">
            <v>51.52</v>
          </cell>
          <cell r="J34">
            <v>43.52</v>
          </cell>
          <cell r="K34">
            <v>39.68</v>
          </cell>
          <cell r="L34">
            <v>37.68</v>
          </cell>
          <cell r="M34">
            <v>0.39440993788819884</v>
          </cell>
          <cell r="N34">
            <v>0.2830882352941177</v>
          </cell>
          <cell r="O34">
            <v>0.21370967741935484</v>
          </cell>
          <cell r="P34">
            <v>0.21868365180467086</v>
          </cell>
          <cell r="Q34">
            <v>0.27747287560158557</v>
          </cell>
          <cell r="R34">
            <v>0.3852872670807454</v>
          </cell>
          <cell r="S34">
            <v>0.27228860294117652</v>
          </cell>
          <cell r="T34">
            <v>0.20186491935483872</v>
          </cell>
          <cell r="U34">
            <v>0.21125265392781312</v>
          </cell>
          <cell r="V34">
            <v>0.26767336082614346</v>
          </cell>
          <cell r="X34">
            <v>61.36</v>
          </cell>
          <cell r="Y34">
            <v>51.84</v>
          </cell>
          <cell r="Z34">
            <v>47.2</v>
          </cell>
          <cell r="AA34">
            <v>44.88</v>
          </cell>
          <cell r="AB34">
            <v>0.16036505867014336</v>
          </cell>
          <cell r="AC34">
            <v>0.16049382716049382</v>
          </cell>
          <cell r="AD34">
            <v>0.15932203389830515</v>
          </cell>
          <cell r="AE34">
            <v>0.16042780748663107</v>
          </cell>
        </row>
        <row r="35">
          <cell r="A35" t="str">
            <v>VP6811</v>
          </cell>
          <cell r="C35">
            <v>65</v>
          </cell>
          <cell r="E35">
            <v>7</v>
          </cell>
          <cell r="F35">
            <v>0.47</v>
          </cell>
          <cell r="G35">
            <v>13.51</v>
          </cell>
          <cell r="H35">
            <v>12.75</v>
          </cell>
          <cell r="I35">
            <v>22.4</v>
          </cell>
          <cell r="J35">
            <v>18.899999999999999</v>
          </cell>
          <cell r="K35">
            <v>17.190000000000001</v>
          </cell>
          <cell r="L35">
            <v>16.34</v>
          </cell>
          <cell r="M35">
            <v>0.39687499999999998</v>
          </cell>
          <cell r="N35">
            <v>0.28518518518518515</v>
          </cell>
          <cell r="O35">
            <v>0.21407795229784765</v>
          </cell>
          <cell r="P35">
            <v>0.2197062423500612</v>
          </cell>
          <cell r="Q35">
            <v>0.27896109495827348</v>
          </cell>
          <cell r="R35">
            <v>0.37589285714285708</v>
          </cell>
          <cell r="S35">
            <v>0.26031746031746028</v>
          </cell>
          <cell r="T35">
            <v>0.18673647469458995</v>
          </cell>
          <cell r="U35">
            <v>0.20257037943696449</v>
          </cell>
          <cell r="V35">
            <v>0.25637929289796796</v>
          </cell>
          <cell r="X35">
            <v>26.67</v>
          </cell>
          <cell r="Y35">
            <v>22.5</v>
          </cell>
          <cell r="Z35">
            <v>20.46</v>
          </cell>
          <cell r="AA35">
            <v>19.45</v>
          </cell>
          <cell r="AB35">
            <v>0.16010498687664051</v>
          </cell>
          <cell r="AC35">
            <v>0.16000000000000006</v>
          </cell>
          <cell r="AD35">
            <v>0.15982404692082108</v>
          </cell>
          <cell r="AE35">
            <v>0.15989717223650382</v>
          </cell>
        </row>
        <row r="36">
          <cell r="A36" t="str">
            <v>VP68114</v>
          </cell>
          <cell r="C36">
            <v>65</v>
          </cell>
          <cell r="E36">
            <v>28</v>
          </cell>
          <cell r="F36">
            <v>0.47</v>
          </cell>
          <cell r="G36">
            <v>54.04</v>
          </cell>
          <cell r="H36">
            <v>51</v>
          </cell>
          <cell r="I36">
            <v>89.6</v>
          </cell>
          <cell r="J36">
            <v>75.599999999999994</v>
          </cell>
          <cell r="K36">
            <v>68.760000000000005</v>
          </cell>
          <cell r="L36">
            <v>65.38</v>
          </cell>
          <cell r="M36">
            <v>0.39687499999999998</v>
          </cell>
          <cell r="N36">
            <v>0.28518518518518515</v>
          </cell>
          <cell r="O36">
            <v>0.21407795229784765</v>
          </cell>
          <cell r="P36">
            <v>0.21994493728969097</v>
          </cell>
          <cell r="Q36">
            <v>0.27902076869318093</v>
          </cell>
          <cell r="R36">
            <v>0.39162946428571427</v>
          </cell>
          <cell r="S36">
            <v>0.27896825396825392</v>
          </cell>
          <cell r="T36">
            <v>0.20724258289703323</v>
          </cell>
          <cell r="U36">
            <v>0.21566228204343832</v>
          </cell>
          <cell r="V36">
            <v>0.27337564579860996</v>
          </cell>
          <cell r="X36">
            <v>106.67</v>
          </cell>
          <cell r="Y36">
            <v>90</v>
          </cell>
          <cell r="Z36">
            <v>81.86</v>
          </cell>
          <cell r="AA36">
            <v>77.83</v>
          </cell>
          <cell r="AB36">
            <v>0.1600262491797132</v>
          </cell>
          <cell r="AC36">
            <v>0.16000000000000006</v>
          </cell>
          <cell r="AD36">
            <v>0.16002931834839965</v>
          </cell>
          <cell r="AE36">
            <v>0.1599640241552101</v>
          </cell>
        </row>
        <row r="37">
          <cell r="A37" t="str">
            <v>VP6812</v>
          </cell>
          <cell r="C37">
            <v>36</v>
          </cell>
          <cell r="E37">
            <v>36</v>
          </cell>
          <cell r="F37">
            <v>0.47</v>
          </cell>
          <cell r="G37">
            <v>54.25</v>
          </cell>
          <cell r="H37">
            <v>51.2</v>
          </cell>
          <cell r="I37">
            <v>98.28</v>
          </cell>
          <cell r="J37">
            <v>80.28</v>
          </cell>
          <cell r="K37">
            <v>71.48</v>
          </cell>
          <cell r="L37">
            <v>68.09</v>
          </cell>
          <cell r="M37">
            <v>0.44800569800569801</v>
          </cell>
          <cell r="N37">
            <v>0.32424015944195317</v>
          </cell>
          <cell r="O37">
            <v>0.24104644655847793</v>
          </cell>
          <cell r="P37">
            <v>0.24805404611543544</v>
          </cell>
          <cell r="Q37">
            <v>0.31533658753039112</v>
          </cell>
          <cell r="R37">
            <v>0.44322344322344326</v>
          </cell>
          <cell r="S37">
            <v>0.31838565022421528</v>
          </cell>
          <cell r="T37">
            <v>0.23447118074986015</v>
          </cell>
          <cell r="U37">
            <v>0.24394184168012922</v>
          </cell>
          <cell r="V37">
            <v>0.31000552896941197</v>
          </cell>
          <cell r="X37">
            <v>117</v>
          </cell>
          <cell r="Y37">
            <v>95.57</v>
          </cell>
          <cell r="Z37">
            <v>85.1</v>
          </cell>
          <cell r="AA37">
            <v>81.06</v>
          </cell>
          <cell r="AB37">
            <v>0.16</v>
          </cell>
          <cell r="AC37">
            <v>0.15998744375850155</v>
          </cell>
          <cell r="AD37">
            <v>0.1600470035252643</v>
          </cell>
          <cell r="AE37">
            <v>0.16000493461633356</v>
          </cell>
        </row>
        <row r="38">
          <cell r="A38" t="str">
            <v>VP6814</v>
          </cell>
          <cell r="C38">
            <v>4</v>
          </cell>
          <cell r="E38">
            <v>365</v>
          </cell>
          <cell r="F38">
            <v>0.47</v>
          </cell>
          <cell r="G38">
            <v>484.96</v>
          </cell>
          <cell r="H38">
            <v>457.72</v>
          </cell>
          <cell r="I38">
            <v>924.12</v>
          </cell>
          <cell r="J38">
            <v>741.62</v>
          </cell>
          <cell r="K38">
            <v>652.4</v>
          </cell>
          <cell r="L38">
            <v>622.13</v>
          </cell>
          <cell r="M38">
            <v>0.47521966844132801</v>
          </cell>
          <cell r="N38">
            <v>0.34608020279927731</v>
          </cell>
          <cell r="O38">
            <v>0.25665236051502144</v>
          </cell>
          <cell r="P38">
            <v>0.26426952566183909</v>
          </cell>
          <cell r="Q38">
            <v>0.33555543935436644</v>
          </cell>
          <cell r="R38">
            <v>0.47471107648357358</v>
          </cell>
          <cell r="S38">
            <v>0.34544645505784632</v>
          </cell>
          <cell r="T38">
            <v>0.25593194359288779</v>
          </cell>
          <cell r="U38">
            <v>0.26381945895552372</v>
          </cell>
          <cell r="V38">
            <v>0.3349772335224579</v>
          </cell>
          <cell r="X38">
            <v>1100.1400000000001</v>
          </cell>
          <cell r="Y38">
            <v>882.88</v>
          </cell>
          <cell r="Z38">
            <v>776.67</v>
          </cell>
          <cell r="AA38">
            <v>740.63</v>
          </cell>
          <cell r="AB38">
            <v>0.15999781845946887</v>
          </cell>
          <cell r="AC38">
            <v>0.15999909387459224</v>
          </cell>
          <cell r="AD38">
            <v>0.16000360513474191</v>
          </cell>
          <cell r="AE38">
            <v>0.15999891983851586</v>
          </cell>
        </row>
        <row r="39">
          <cell r="A39" t="str">
            <v>VP</v>
          </cell>
          <cell r="E39">
            <v>0</v>
          </cell>
          <cell r="F39">
            <v>0.47</v>
          </cell>
          <cell r="G39" t="e">
            <v>#N/A</v>
          </cell>
          <cell r="H39" t="e">
            <v>#N/A</v>
          </cell>
          <cell r="I39" t="e">
            <v>#N/A</v>
          </cell>
          <cell r="J39" t="e">
            <v>#N/A</v>
          </cell>
          <cell r="K39" t="e">
            <v>#N/A</v>
          </cell>
          <cell r="L39" t="e">
            <v>#N/A</v>
          </cell>
          <cell r="M39" t="e">
            <v>#N/A</v>
          </cell>
          <cell r="N39" t="e">
            <v>#N/A</v>
          </cell>
          <cell r="O39" t="e">
            <v>#N/A</v>
          </cell>
          <cell r="P39" t="e">
            <v>#N/A</v>
          </cell>
          <cell r="R39" t="e">
            <v>#N/A</v>
          </cell>
          <cell r="S39" t="e">
            <v>#N/A</v>
          </cell>
          <cell r="T39" t="e">
            <v>#N/A</v>
          </cell>
          <cell r="U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 t="e">
            <v>#N/A</v>
          </cell>
          <cell r="AC39" t="e">
            <v>#N/A</v>
          </cell>
          <cell r="AD39" t="e">
            <v>#N/A</v>
          </cell>
          <cell r="AE39" t="e">
            <v>#N/A</v>
          </cell>
        </row>
        <row r="40">
          <cell r="A40" t="str">
            <v>VP6835</v>
          </cell>
          <cell r="C40">
            <v>90</v>
          </cell>
          <cell r="E40">
            <v>2</v>
          </cell>
          <cell r="F40">
            <v>0.47</v>
          </cell>
          <cell r="G40">
            <v>4.7699999999999996</v>
          </cell>
          <cell r="H40">
            <v>4.5</v>
          </cell>
          <cell r="I40">
            <v>7.41</v>
          </cell>
          <cell r="J40">
            <v>6.41</v>
          </cell>
          <cell r="K40">
            <v>5.92</v>
          </cell>
          <cell r="L40">
            <v>5.62</v>
          </cell>
          <cell r="M40">
            <v>0.35627530364372478</v>
          </cell>
          <cell r="N40">
            <v>0.25585023400936047</v>
          </cell>
          <cell r="O40">
            <v>0.19425675675675683</v>
          </cell>
          <cell r="P40">
            <v>0.19928825622775803</v>
          </cell>
          <cell r="Q40">
            <v>0.25141763765940001</v>
          </cell>
          <cell r="R40">
            <v>0.29284750337381926</v>
          </cell>
          <cell r="S40">
            <v>0.18252730109204376</v>
          </cell>
          <cell r="T40">
            <v>0.11486486486486493</v>
          </cell>
          <cell r="U40">
            <v>0.14946619217081852</v>
          </cell>
          <cell r="V40">
            <v>0.1849264653753866</v>
          </cell>
          <cell r="X40">
            <v>8.82</v>
          </cell>
          <cell r="Y40">
            <v>7.63</v>
          </cell>
          <cell r="Z40">
            <v>7.05</v>
          </cell>
          <cell r="AA40">
            <v>6.69</v>
          </cell>
          <cell r="AB40">
            <v>0.1598639455782313</v>
          </cell>
          <cell r="AC40">
            <v>0.15989515072083876</v>
          </cell>
          <cell r="AD40">
            <v>0.16028368794326239</v>
          </cell>
          <cell r="AE40">
            <v>0.15994020926756355</v>
          </cell>
        </row>
        <row r="41">
          <cell r="A41" t="str">
            <v>VP6838</v>
          </cell>
          <cell r="C41">
            <v>90</v>
          </cell>
          <cell r="E41">
            <v>16</v>
          </cell>
          <cell r="F41">
            <v>0.47</v>
          </cell>
          <cell r="G41">
            <v>38.159999999999997</v>
          </cell>
          <cell r="H41">
            <v>36</v>
          </cell>
          <cell r="I41">
            <v>59.28</v>
          </cell>
          <cell r="J41">
            <v>51.28</v>
          </cell>
          <cell r="K41">
            <v>47.36</v>
          </cell>
          <cell r="L41">
            <v>44.96</v>
          </cell>
          <cell r="M41">
            <v>0.35627530364372478</v>
          </cell>
          <cell r="N41">
            <v>0.25585023400936047</v>
          </cell>
          <cell r="O41">
            <v>0.19425675675675683</v>
          </cell>
          <cell r="P41">
            <v>0.19928825622775803</v>
          </cell>
          <cell r="Q41">
            <v>0.25141763765940001</v>
          </cell>
          <cell r="R41">
            <v>0.34834682860998661</v>
          </cell>
          <cell r="S41">
            <v>0.24668486739469586</v>
          </cell>
          <cell r="T41">
            <v>0.18433277027027031</v>
          </cell>
          <cell r="U41">
            <v>0.19306049822064059</v>
          </cell>
          <cell r="V41">
            <v>0.24310624112389834</v>
          </cell>
          <cell r="X41">
            <v>70.56</v>
          </cell>
          <cell r="Y41">
            <v>61.04</v>
          </cell>
          <cell r="Z41">
            <v>56.4</v>
          </cell>
          <cell r="AA41">
            <v>53.52</v>
          </cell>
          <cell r="AB41">
            <v>0.1598639455782313</v>
          </cell>
          <cell r="AC41">
            <v>0.15989515072083876</v>
          </cell>
          <cell r="AD41">
            <v>0.16028368794326239</v>
          </cell>
          <cell r="AE41">
            <v>0.15994020926756355</v>
          </cell>
        </row>
        <row r="42">
          <cell r="A42" t="str">
            <v>VP6832</v>
          </cell>
          <cell r="C42">
            <v>36</v>
          </cell>
          <cell r="E42">
            <v>36</v>
          </cell>
          <cell r="F42">
            <v>0.47</v>
          </cell>
          <cell r="G42">
            <v>60.02</v>
          </cell>
          <cell r="H42">
            <v>56.65</v>
          </cell>
          <cell r="I42">
            <v>104.69</v>
          </cell>
          <cell r="J42">
            <v>86.69</v>
          </cell>
          <cell r="K42">
            <v>77.89</v>
          </cell>
          <cell r="L42">
            <v>74.14</v>
          </cell>
          <cell r="M42">
            <v>0.42668831789091599</v>
          </cell>
          <cell r="N42">
            <v>0.3076479409389779</v>
          </cell>
          <cell r="O42">
            <v>0.22942611375016045</v>
          </cell>
          <cell r="P42">
            <v>0.23590504451038577</v>
          </cell>
          <cell r="Q42">
            <v>0.29991685427261</v>
          </cell>
          <cell r="R42">
            <v>0.42219887286273755</v>
          </cell>
          <cell r="S42">
            <v>0.30222632368208557</v>
          </cell>
          <cell r="T42">
            <v>0.22339196302477851</v>
          </cell>
          <cell r="U42">
            <v>0.23212840571891019</v>
          </cell>
          <cell r="V42">
            <v>0.29498639132212795</v>
          </cell>
          <cell r="X42">
            <v>124.63</v>
          </cell>
          <cell r="Y42">
            <v>103.2</v>
          </cell>
          <cell r="Z42">
            <v>92.73</v>
          </cell>
          <cell r="AA42">
            <v>88.26</v>
          </cell>
          <cell r="AB42">
            <v>0.15999358099975927</v>
          </cell>
          <cell r="AC42">
            <v>0.15998062015503881</v>
          </cell>
          <cell r="AD42">
            <v>0.16003450878895722</v>
          </cell>
          <cell r="AE42">
            <v>0.15998187174257877</v>
          </cell>
        </row>
        <row r="43">
          <cell r="A43" t="str">
            <v>VP6834</v>
          </cell>
          <cell r="C43">
            <v>4</v>
          </cell>
          <cell r="E43">
            <v>365</v>
          </cell>
          <cell r="F43">
            <v>0.47</v>
          </cell>
          <cell r="G43">
            <v>590.69000000000005</v>
          </cell>
          <cell r="H43">
            <v>557.51</v>
          </cell>
          <cell r="I43">
            <v>1041.5999999999999</v>
          </cell>
          <cell r="J43">
            <v>859.1</v>
          </cell>
          <cell r="K43">
            <v>769.88</v>
          </cell>
          <cell r="L43">
            <v>733.01</v>
          </cell>
          <cell r="M43">
            <v>0.43290130568356366</v>
          </cell>
          <cell r="N43">
            <v>0.31243161448027001</v>
          </cell>
          <cell r="O43">
            <v>0.2327505585286018</v>
          </cell>
          <cell r="P43">
            <v>0.23942374592433938</v>
          </cell>
          <cell r="Q43">
            <v>0.30437680615419371</v>
          </cell>
          <cell r="R43">
            <v>0.43245007680491537</v>
          </cell>
          <cell r="S43">
            <v>0.31188453032243035</v>
          </cell>
          <cell r="T43">
            <v>0.23214007377773152</v>
          </cell>
          <cell r="U43">
            <v>0.23904175932115523</v>
          </cell>
          <cell r="V43">
            <v>0.3038791100565581</v>
          </cell>
          <cell r="X43">
            <v>1240</v>
          </cell>
          <cell r="Y43">
            <v>1022.74</v>
          </cell>
          <cell r="Z43">
            <v>916.52</v>
          </cell>
          <cell r="AA43">
            <v>872.63</v>
          </cell>
          <cell r="AB43">
            <v>0.16000000000000009</v>
          </cell>
          <cell r="AC43">
            <v>0.16000156442497604</v>
          </cell>
          <cell r="AD43">
            <v>0.15999650853227423</v>
          </cell>
          <cell r="AE43">
            <v>0.15999908323115181</v>
          </cell>
        </row>
        <row r="44">
          <cell r="A44" t="str">
            <v>VP</v>
          </cell>
          <cell r="E44">
            <v>0</v>
          </cell>
          <cell r="F44">
            <v>0.47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  <cell r="M44" t="e">
            <v>#N/A</v>
          </cell>
          <cell r="N44" t="e">
            <v>#N/A</v>
          </cell>
          <cell r="O44" t="e">
            <v>#N/A</v>
          </cell>
          <cell r="P44" t="e">
            <v>#N/A</v>
          </cell>
          <cell r="R44" t="e">
            <v>#N/A</v>
          </cell>
          <cell r="S44" t="e">
            <v>#N/A</v>
          </cell>
          <cell r="T44" t="e">
            <v>#N/A</v>
          </cell>
          <cell r="U44" t="e">
            <v>#N/A</v>
          </cell>
          <cell r="X44" t="e">
            <v>#N/A</v>
          </cell>
          <cell r="Y44" t="e">
            <v>#N/A</v>
          </cell>
          <cell r="Z44" t="e">
            <v>#N/A</v>
          </cell>
          <cell r="AA44" t="e">
            <v>#N/A</v>
          </cell>
          <cell r="AB44" t="e">
            <v>#N/A</v>
          </cell>
          <cell r="AC44" t="e">
            <v>#N/A</v>
          </cell>
          <cell r="AD44" t="e">
            <v>#N/A</v>
          </cell>
          <cell r="AE44" t="e">
            <v>#N/A</v>
          </cell>
        </row>
        <row r="45">
          <cell r="A45" t="str">
            <v>VP6635</v>
          </cell>
          <cell r="C45">
            <v>90</v>
          </cell>
          <cell r="E45">
            <v>2</v>
          </cell>
          <cell r="F45">
            <v>0.47</v>
          </cell>
          <cell r="G45">
            <v>6.51</v>
          </cell>
          <cell r="H45">
            <v>6.14</v>
          </cell>
          <cell r="I45">
            <v>9.34</v>
          </cell>
          <cell r="J45">
            <v>8.34</v>
          </cell>
          <cell r="K45">
            <v>7.86</v>
          </cell>
          <cell r="L45">
            <v>7.44</v>
          </cell>
          <cell r="M45">
            <v>0.30299785867237689</v>
          </cell>
          <cell r="N45">
            <v>0.2194244604316547</v>
          </cell>
          <cell r="O45">
            <v>0.17175572519083976</v>
          </cell>
          <cell r="P45">
            <v>0.17473118279569902</v>
          </cell>
          <cell r="Q45">
            <v>0.21722730677264257</v>
          </cell>
          <cell r="R45">
            <v>0.25267665952890794</v>
          </cell>
          <cell r="S45">
            <v>0.16306954436450841</v>
          </cell>
          <cell r="T45">
            <v>0.11195928753180669</v>
          </cell>
          <cell r="U45">
            <v>0.13709677419354846</v>
          </cell>
          <cell r="V45">
            <v>0.16620056640469288</v>
          </cell>
          <cell r="X45">
            <v>11.12</v>
          </cell>
          <cell r="Y45">
            <v>9.93</v>
          </cell>
          <cell r="Z45">
            <v>9.36</v>
          </cell>
          <cell r="AA45">
            <v>8.86</v>
          </cell>
          <cell r="AB45">
            <v>0.16007194244604311</v>
          </cell>
          <cell r="AC45">
            <v>0.16012084592145015</v>
          </cell>
          <cell r="AD45">
            <v>0.16025641025641016</v>
          </cell>
          <cell r="AE45">
            <v>0.16027088036117371</v>
          </cell>
        </row>
        <row r="46">
          <cell r="A46" t="str">
            <v>VP6638</v>
          </cell>
          <cell r="C46">
            <v>90</v>
          </cell>
          <cell r="E46">
            <v>16</v>
          </cell>
          <cell r="F46">
            <v>0.47</v>
          </cell>
          <cell r="G46">
            <v>52.08</v>
          </cell>
          <cell r="H46">
            <v>49.12</v>
          </cell>
          <cell r="I46">
            <v>74.72</v>
          </cell>
          <cell r="J46">
            <v>66.72</v>
          </cell>
          <cell r="K46">
            <v>62.88</v>
          </cell>
          <cell r="L46">
            <v>59.52</v>
          </cell>
          <cell r="M46">
            <v>0.30299785867237689</v>
          </cell>
          <cell r="N46">
            <v>0.2194244604316547</v>
          </cell>
          <cell r="O46">
            <v>0.17175572519083976</v>
          </cell>
          <cell r="P46">
            <v>0.17473118279569902</v>
          </cell>
          <cell r="Q46">
            <v>0.21722730677264257</v>
          </cell>
          <cell r="R46">
            <v>0.2967077087794433</v>
          </cell>
          <cell r="S46">
            <v>0.2123800959232614</v>
          </cell>
          <cell r="T46">
            <v>0.16428117048346061</v>
          </cell>
          <cell r="U46">
            <v>0.17002688172043021</v>
          </cell>
          <cell r="V46">
            <v>0.21084896422664889</v>
          </cell>
          <cell r="X46">
            <v>88.96</v>
          </cell>
          <cell r="Y46">
            <v>79.44</v>
          </cell>
          <cell r="Z46">
            <v>74.88</v>
          </cell>
          <cell r="AA46">
            <v>70.88</v>
          </cell>
          <cell r="AB46">
            <v>0.16007194244604311</v>
          </cell>
          <cell r="AC46">
            <v>0.16012084592145015</v>
          </cell>
          <cell r="AD46">
            <v>0.16025641025641016</v>
          </cell>
          <cell r="AE46">
            <v>0.16027088036117371</v>
          </cell>
        </row>
        <row r="47">
          <cell r="A47" t="str">
            <v>VP6632</v>
          </cell>
          <cell r="C47">
            <v>36</v>
          </cell>
          <cell r="E47">
            <v>36</v>
          </cell>
          <cell r="F47">
            <v>0.47</v>
          </cell>
          <cell r="G47">
            <v>93.62</v>
          </cell>
          <cell r="H47">
            <v>88.36</v>
          </cell>
          <cell r="I47">
            <v>142.02000000000001</v>
          </cell>
          <cell r="J47">
            <v>124.02</v>
          </cell>
          <cell r="K47">
            <v>115.22</v>
          </cell>
          <cell r="L47">
            <v>109.38</v>
          </cell>
          <cell r="M47">
            <v>0.34079707083509364</v>
          </cell>
          <cell r="N47">
            <v>0.24512175455571675</v>
          </cell>
          <cell r="O47">
            <v>0.18746745356708899</v>
          </cell>
          <cell r="P47">
            <v>0.1921740720424209</v>
          </cell>
          <cell r="Q47">
            <v>0.24139008775008006</v>
          </cell>
          <cell r="R47">
            <v>0.33748767779186034</v>
          </cell>
          <cell r="S47">
            <v>0.24133204321883561</v>
          </cell>
          <cell r="T47">
            <v>0.18338830064224956</v>
          </cell>
          <cell r="U47">
            <v>0.18961418906564267</v>
          </cell>
          <cell r="V47">
            <v>0.23795555267964705</v>
          </cell>
          <cell r="X47">
            <v>169.07</v>
          </cell>
          <cell r="Y47">
            <v>147.63999999999999</v>
          </cell>
          <cell r="Z47">
            <v>137.16999999999999</v>
          </cell>
          <cell r="AA47">
            <v>130.21</v>
          </cell>
          <cell r="AB47">
            <v>0.15999290234813973</v>
          </cell>
          <cell r="AC47">
            <v>0.15998374424275258</v>
          </cell>
          <cell r="AD47">
            <v>0.16002041262666758</v>
          </cell>
          <cell r="AE47">
            <v>0.15997235235388996</v>
          </cell>
        </row>
        <row r="48">
          <cell r="A48" t="str">
            <v>VP6634</v>
          </cell>
          <cell r="C48">
            <v>4</v>
          </cell>
          <cell r="E48">
            <v>365</v>
          </cell>
          <cell r="F48">
            <v>0.47</v>
          </cell>
          <cell r="G48">
            <v>1126.99</v>
          </cell>
          <cell r="H48">
            <v>1063.68</v>
          </cell>
          <cell r="I48">
            <v>1637.49</v>
          </cell>
          <cell r="J48">
            <v>1454.99</v>
          </cell>
          <cell r="K48">
            <v>1365.77</v>
          </cell>
          <cell r="L48">
            <v>1295.42</v>
          </cell>
          <cell r="M48">
            <v>0.31175762905422322</v>
          </cell>
          <cell r="N48">
            <v>0.225431102619262</v>
          </cell>
          <cell r="O48">
            <v>0.17483177987508877</v>
          </cell>
          <cell r="P48">
            <v>0.17889178799153943</v>
          </cell>
          <cell r="Q48">
            <v>0.22272807488502838</v>
          </cell>
          <cell r="R48">
            <v>0.31147060440063756</v>
          </cell>
          <cell r="S48">
            <v>0.2251080763441673</v>
          </cell>
          <cell r="T48">
            <v>0.1744876516543781</v>
          </cell>
          <cell r="U48">
            <v>0.17867564187676582</v>
          </cell>
          <cell r="V48">
            <v>0.22243549356898717</v>
          </cell>
          <cell r="X48">
            <v>1949.39</v>
          </cell>
          <cell r="Y48">
            <v>1732.13</v>
          </cell>
          <cell r="Z48">
            <v>1625.92</v>
          </cell>
          <cell r="AA48">
            <v>1542.17</v>
          </cell>
          <cell r="AB48">
            <v>0.15999876884563893</v>
          </cell>
          <cell r="AC48">
            <v>0.1599995381409017</v>
          </cell>
          <cell r="AD48">
            <v>0.16000172210194849</v>
          </cell>
          <cell r="AE48">
            <v>0.16000181562343968</v>
          </cell>
        </row>
        <row r="49">
          <cell r="A49" t="str">
            <v>VP</v>
          </cell>
          <cell r="E49">
            <v>0</v>
          </cell>
          <cell r="F49">
            <v>0.47</v>
          </cell>
          <cell r="G49" t="e">
            <v>#N/A</v>
          </cell>
          <cell r="H49" t="e">
            <v>#N/A</v>
          </cell>
          <cell r="I49" t="e">
            <v>#N/A</v>
          </cell>
          <cell r="J49" t="e">
            <v>#N/A</v>
          </cell>
          <cell r="K49" t="e">
            <v>#N/A</v>
          </cell>
          <cell r="L49" t="e">
            <v>#N/A</v>
          </cell>
          <cell r="M49" t="e">
            <v>#N/A</v>
          </cell>
          <cell r="N49" t="e">
            <v>#N/A</v>
          </cell>
          <cell r="O49" t="e">
            <v>#N/A</v>
          </cell>
          <cell r="P49" t="e">
            <v>#N/A</v>
          </cell>
          <cell r="R49" t="e">
            <v>#N/A</v>
          </cell>
          <cell r="S49" t="e">
            <v>#N/A</v>
          </cell>
          <cell r="T49" t="e">
            <v>#N/A</v>
          </cell>
          <cell r="U49" t="e">
            <v>#N/A</v>
          </cell>
          <cell r="X49" t="e">
            <v>#N/A</v>
          </cell>
          <cell r="Y49" t="e">
            <v>#N/A</v>
          </cell>
          <cell r="Z49" t="e">
            <v>#N/A</v>
          </cell>
          <cell r="AA49" t="e">
            <v>#N/A</v>
          </cell>
          <cell r="AB49" t="e">
            <v>#N/A</v>
          </cell>
          <cell r="AC49" t="e">
            <v>#N/A</v>
          </cell>
          <cell r="AD49" t="e">
            <v>#N/A</v>
          </cell>
          <cell r="AE49" t="e">
            <v>#N/A</v>
          </cell>
        </row>
        <row r="50">
          <cell r="A50" t="str">
            <v>VP320</v>
          </cell>
          <cell r="C50" t="str">
            <v>NA</v>
          </cell>
          <cell r="E50">
            <v>4.2000000000000003E-2</v>
          </cell>
          <cell r="F50">
            <v>0.47</v>
          </cell>
          <cell r="G50">
            <v>1.1100000000000001</v>
          </cell>
          <cell r="H50" t="str">
            <v>NA</v>
          </cell>
          <cell r="I50">
            <v>1.28</v>
          </cell>
          <cell r="J50">
            <v>1.26</v>
          </cell>
          <cell r="K50">
            <v>1.24</v>
          </cell>
          <cell r="L50" t="str">
            <v>NA</v>
          </cell>
          <cell r="M50">
            <v>0.13281249999999994</v>
          </cell>
          <cell r="N50">
            <v>0.11904761904761897</v>
          </cell>
          <cell r="O50">
            <v>0.10483870967741928</v>
          </cell>
          <cell r="P50" t="e">
            <v>#VALUE!</v>
          </cell>
          <cell r="Q50" t="e">
            <v>#VALUE!</v>
          </cell>
          <cell r="R50">
            <v>-0.23437500000000003</v>
          </cell>
          <cell r="S50">
            <v>-0.25396825396825401</v>
          </cell>
          <cell r="T50">
            <v>-0.27419354838709686</v>
          </cell>
          <cell r="U50" t="e">
            <v>#VALUE!</v>
          </cell>
          <cell r="V50" t="e">
            <v>#VALUE!</v>
          </cell>
          <cell r="X50">
            <v>1.52</v>
          </cell>
          <cell r="Y50">
            <v>1.5</v>
          </cell>
          <cell r="Z50">
            <v>1.48</v>
          </cell>
          <cell r="AA50" t="str">
            <v>NA</v>
          </cell>
          <cell r="AB50">
            <v>0.15789473684210525</v>
          </cell>
          <cell r="AC50">
            <v>0.16</v>
          </cell>
          <cell r="AD50">
            <v>0.16216216216216217</v>
          </cell>
          <cell r="AE50" t="e">
            <v>#VALUE!</v>
          </cell>
        </row>
        <row r="51">
          <cell r="A51" t="str">
            <v>VP32024</v>
          </cell>
          <cell r="C51" t="str">
            <v>NA</v>
          </cell>
          <cell r="E51">
            <v>1.008</v>
          </cell>
          <cell r="F51">
            <v>0.47</v>
          </cell>
          <cell r="G51">
            <v>26.64</v>
          </cell>
          <cell r="H51" t="str">
            <v>NA</v>
          </cell>
          <cell r="I51">
            <v>30.72</v>
          </cell>
          <cell r="J51">
            <v>30.240000000000002</v>
          </cell>
          <cell r="K51">
            <v>29.759999999999998</v>
          </cell>
          <cell r="L51" t="str">
            <v>NA</v>
          </cell>
          <cell r="M51">
            <v>0.13281249999999994</v>
          </cell>
          <cell r="N51">
            <v>0.11904761904761908</v>
          </cell>
          <cell r="O51">
            <v>0.10483870967741928</v>
          </cell>
          <cell r="P51" t="e">
            <v>#VALUE!</v>
          </cell>
          <cell r="Q51" t="e">
            <v>#VALUE!</v>
          </cell>
          <cell r="R51">
            <v>0.11751302083333329</v>
          </cell>
          <cell r="S51">
            <v>0.10350529100529106</v>
          </cell>
          <cell r="T51">
            <v>8.9045698924731118E-2</v>
          </cell>
          <cell r="U51" t="e">
            <v>#VALUE!</v>
          </cell>
          <cell r="V51" t="e">
            <v>#VALUE!</v>
          </cell>
          <cell r="X51">
            <v>36.480000000000004</v>
          </cell>
          <cell r="Y51">
            <v>36</v>
          </cell>
          <cell r="Z51">
            <v>35.519999999999996</v>
          </cell>
          <cell r="AA51" t="str">
            <v>NA</v>
          </cell>
          <cell r="AB51">
            <v>0.15789473684210539</v>
          </cell>
          <cell r="AC51">
            <v>0.15999999999999995</v>
          </cell>
          <cell r="AD51">
            <v>0.16216216216216212</v>
          </cell>
          <cell r="AE51" t="e">
            <v>#VALUE!</v>
          </cell>
        </row>
        <row r="52">
          <cell r="A52" t="str">
            <v>VP348</v>
          </cell>
          <cell r="C52" t="str">
            <v>NA</v>
          </cell>
          <cell r="E52">
            <v>1</v>
          </cell>
          <cell r="F52">
            <v>0.47</v>
          </cell>
          <cell r="G52">
            <v>9.68</v>
          </cell>
          <cell r="H52" t="str">
            <v>NA</v>
          </cell>
          <cell r="I52">
            <v>11.81</v>
          </cell>
          <cell r="J52">
            <v>11.31</v>
          </cell>
          <cell r="K52">
            <v>11.07</v>
          </cell>
          <cell r="L52" t="str">
            <v>NA</v>
          </cell>
          <cell r="M52">
            <v>0.1803556308213379</v>
          </cell>
          <cell r="N52">
            <v>0.14412024756852349</v>
          </cell>
          <cell r="O52">
            <v>0.12556458897922318</v>
          </cell>
          <cell r="P52" t="e">
            <v>#VALUE!</v>
          </cell>
          <cell r="Q52" t="e">
            <v>#VALUE!</v>
          </cell>
          <cell r="R52">
            <v>0.14055884843353098</v>
          </cell>
          <cell r="S52">
            <v>0.10256410256410263</v>
          </cell>
          <cell r="T52">
            <v>8.3107497741644137E-2</v>
          </cell>
          <cell r="U52" t="e">
            <v>#VALUE!</v>
          </cell>
          <cell r="V52" t="e">
            <v>#VALUE!</v>
          </cell>
          <cell r="X52">
            <v>14.06</v>
          </cell>
          <cell r="Y52">
            <v>13.46</v>
          </cell>
          <cell r="Z52">
            <v>13.18</v>
          </cell>
          <cell r="AA52" t="str">
            <v>NA</v>
          </cell>
          <cell r="AB52">
            <v>0.16002844950213371</v>
          </cell>
          <cell r="AC52">
            <v>0.15973254086181279</v>
          </cell>
          <cell r="AD52">
            <v>0.16009104704097113</v>
          </cell>
          <cell r="AE52" t="e">
            <v>#VALUE!</v>
          </cell>
        </row>
        <row r="53">
          <cell r="A53" t="str">
            <v>VP3054</v>
          </cell>
          <cell r="C53" t="str">
            <v>NA</v>
          </cell>
          <cell r="E53">
            <v>4.5</v>
          </cell>
          <cell r="F53">
            <v>0.47</v>
          </cell>
          <cell r="G53">
            <v>13.07</v>
          </cell>
          <cell r="H53" t="str">
            <v>NA</v>
          </cell>
          <cell r="I53">
            <v>19.28</v>
          </cell>
          <cell r="J53">
            <v>17.02</v>
          </cell>
          <cell r="K53">
            <v>15.92</v>
          </cell>
          <cell r="L53" t="str">
            <v>NA</v>
          </cell>
          <cell r="M53">
            <v>0.32209543568464732</v>
          </cell>
          <cell r="N53">
            <v>0.23207990599294945</v>
          </cell>
          <cell r="O53">
            <v>0.17902010050251255</v>
          </cell>
          <cell r="P53" t="e">
            <v>#VALUE!</v>
          </cell>
          <cell r="Q53" t="e">
            <v>#VALUE!</v>
          </cell>
          <cell r="R53">
            <v>0.2977178423236515</v>
          </cell>
          <cell r="S53">
            <v>0.20446533490011748</v>
          </cell>
          <cell r="T53">
            <v>0.14949748743718591</v>
          </cell>
          <cell r="U53" t="e">
            <v>#VALUE!</v>
          </cell>
          <cell r="V53" t="e">
            <v>#VALUE!</v>
          </cell>
          <cell r="X53">
            <v>22.95</v>
          </cell>
          <cell r="Y53">
            <v>20.260000000000002</v>
          </cell>
          <cell r="Z53">
            <v>18.95</v>
          </cell>
          <cell r="AA53" t="str">
            <v>NA</v>
          </cell>
          <cell r="AB53">
            <v>0.15991285403050101</v>
          </cell>
          <cell r="AC53">
            <v>0.15992102665350452</v>
          </cell>
          <cell r="AD53">
            <v>0.15989445910290234</v>
          </cell>
          <cell r="AE53" t="e">
            <v>#VALUE!</v>
          </cell>
        </row>
        <row r="54">
          <cell r="A54" t="str">
            <v>VP</v>
          </cell>
          <cell r="E54">
            <v>0</v>
          </cell>
          <cell r="F54">
            <v>0.47</v>
          </cell>
          <cell r="G54" t="e">
            <v>#N/A</v>
          </cell>
          <cell r="H54" t="e">
            <v>#N/A</v>
          </cell>
          <cell r="I54" t="e">
            <v>#N/A</v>
          </cell>
          <cell r="J54" t="e">
            <v>#N/A</v>
          </cell>
          <cell r="K54" t="e">
            <v>#N/A</v>
          </cell>
          <cell r="L54" t="e">
            <v>#N/A</v>
          </cell>
          <cell r="M54" t="e">
            <v>#N/A</v>
          </cell>
          <cell r="N54" t="e">
            <v>#N/A</v>
          </cell>
          <cell r="O54" t="e">
            <v>#N/A</v>
          </cell>
          <cell r="P54" t="e">
            <v>#N/A</v>
          </cell>
          <cell r="R54" t="e">
            <v>#N/A</v>
          </cell>
          <cell r="S54" t="e">
            <v>#N/A</v>
          </cell>
          <cell r="T54" t="e">
            <v>#N/A</v>
          </cell>
          <cell r="U54" t="e">
            <v>#N/A</v>
          </cell>
          <cell r="X54" t="e">
            <v>#N/A</v>
          </cell>
          <cell r="Y54" t="e">
            <v>#N/A</v>
          </cell>
          <cell r="Z54" t="e">
            <v>#N/A</v>
          </cell>
          <cell r="AA54" t="e">
            <v>#N/A</v>
          </cell>
          <cell r="AB54" t="e">
            <v>#N/A</v>
          </cell>
          <cell r="AC54" t="e">
            <v>#N/A</v>
          </cell>
          <cell r="AD54" t="e">
            <v>#N/A</v>
          </cell>
          <cell r="AE54" t="e">
            <v>#N/A</v>
          </cell>
        </row>
        <row r="55">
          <cell r="A55" t="str">
            <v>VP2901</v>
          </cell>
          <cell r="C55">
            <v>320</v>
          </cell>
          <cell r="E55">
            <v>0.20399999999999999</v>
          </cell>
          <cell r="F55">
            <v>0.47</v>
          </cell>
          <cell r="G55">
            <v>1.42</v>
          </cell>
          <cell r="H55">
            <v>1.34</v>
          </cell>
          <cell r="I55">
            <v>1.79</v>
          </cell>
          <cell r="J55">
            <v>1.65</v>
          </cell>
          <cell r="K55">
            <v>1.61</v>
          </cell>
          <cell r="L55">
            <v>1.52</v>
          </cell>
          <cell r="M55">
            <v>0.2067039106145252</v>
          </cell>
          <cell r="N55">
            <v>0.1393939393939394</v>
          </cell>
          <cell r="O55">
            <v>0.11801242236024855</v>
          </cell>
          <cell r="P55">
            <v>0.1184210526315789</v>
          </cell>
          <cell r="Q55">
            <v>0.14563283125007301</v>
          </cell>
          <cell r="R55">
            <v>-5.5865921787709424E-2</v>
          </cell>
          <cell r="S55">
            <v>-0.14545454545454545</v>
          </cell>
          <cell r="T55">
            <v>-0.17391304347826073</v>
          </cell>
          <cell r="U55">
            <v>-6.5789473684210578E-2</v>
          </cell>
          <cell r="V55">
            <v>-0.11025574610118154</v>
          </cell>
          <cell r="X55">
            <v>2.0299999999999998</v>
          </cell>
          <cell r="Y55">
            <v>1.88</v>
          </cell>
          <cell r="Z55">
            <v>1.83</v>
          </cell>
          <cell r="AA55">
            <v>1.73</v>
          </cell>
          <cell r="AB55">
            <v>0.11822660098522157</v>
          </cell>
          <cell r="AC55">
            <v>0.12234042553191489</v>
          </cell>
          <cell r="AD55">
            <v>0.12021857923497266</v>
          </cell>
          <cell r="AE55">
            <v>0.1213872832369942</v>
          </cell>
        </row>
        <row r="56">
          <cell r="A56" t="str">
            <v>VP2909</v>
          </cell>
          <cell r="C56">
            <v>320</v>
          </cell>
          <cell r="E56">
            <v>2.448</v>
          </cell>
          <cell r="F56">
            <v>0.47</v>
          </cell>
          <cell r="G56">
            <v>17.04</v>
          </cell>
          <cell r="H56">
            <v>16.080000000000002</v>
          </cell>
          <cell r="I56">
            <v>21.48</v>
          </cell>
          <cell r="J56">
            <v>19.799999999999997</v>
          </cell>
          <cell r="K56">
            <v>19.32</v>
          </cell>
          <cell r="L56">
            <v>18.240000000000002</v>
          </cell>
          <cell r="M56">
            <v>0.2067039106145252</v>
          </cell>
          <cell r="N56">
            <v>0.13939393939393932</v>
          </cell>
          <cell r="O56">
            <v>0.1180124223602485</v>
          </cell>
          <cell r="P56">
            <v>0.11842105263157894</v>
          </cell>
          <cell r="Q56">
            <v>0.14563283125007298</v>
          </cell>
          <cell r="R56">
            <v>0.18482309124767232</v>
          </cell>
          <cell r="S56">
            <v>0.11565656565656558</v>
          </cell>
          <cell r="T56">
            <v>9.3685300207039399E-2</v>
          </cell>
          <cell r="U56">
            <v>0.10307017543859649</v>
          </cell>
          <cell r="V56">
            <v>0.12430878313746845</v>
          </cell>
          <cell r="X56">
            <v>24.36</v>
          </cell>
          <cell r="Y56">
            <v>22.56</v>
          </cell>
          <cell r="Z56">
            <v>21.96</v>
          </cell>
          <cell r="AA56">
            <v>20.759999999999998</v>
          </cell>
          <cell r="AB56">
            <v>0.11822660098522164</v>
          </cell>
          <cell r="AC56">
            <v>0.12234042553191497</v>
          </cell>
          <cell r="AD56">
            <v>0.1202185792349727</v>
          </cell>
          <cell r="AE56">
            <v>0.12138728323699403</v>
          </cell>
        </row>
        <row r="57">
          <cell r="A57" t="str">
            <v>VP2903</v>
          </cell>
          <cell r="C57">
            <v>280</v>
          </cell>
          <cell r="E57">
            <v>0.35399999999999998</v>
          </cell>
          <cell r="F57">
            <v>0.47</v>
          </cell>
          <cell r="G57">
            <v>2.02</v>
          </cell>
          <cell r="H57">
            <v>1.91</v>
          </cell>
          <cell r="I57">
            <v>2.62</v>
          </cell>
          <cell r="J57">
            <v>2.39</v>
          </cell>
          <cell r="K57">
            <v>2.2999999999999998</v>
          </cell>
          <cell r="L57">
            <v>2.1800000000000002</v>
          </cell>
          <cell r="M57">
            <v>0.22900763358778628</v>
          </cell>
          <cell r="N57">
            <v>0.15481171548117159</v>
          </cell>
          <cell r="O57">
            <v>0.12173913043478253</v>
          </cell>
          <cell r="P57">
            <v>0.12385321100917442</v>
          </cell>
          <cell r="Q57">
            <v>0.15735292262822873</v>
          </cell>
          <cell r="R57">
            <v>4.9618320610687064E-2</v>
          </cell>
          <cell r="S57">
            <v>-4.1841004184100361E-2</v>
          </cell>
          <cell r="T57">
            <v>-8.2608695652173991E-2</v>
          </cell>
          <cell r="U57">
            <v>-4.5871559633026545E-3</v>
          </cell>
          <cell r="V57">
            <v>-1.9854633797222486E-2</v>
          </cell>
          <cell r="X57">
            <v>2.98</v>
          </cell>
          <cell r="Y57">
            <v>2.72</v>
          </cell>
          <cell r="Z57">
            <v>2.61</v>
          </cell>
          <cell r="AA57">
            <v>2.48</v>
          </cell>
          <cell r="AB57">
            <v>0.12080536912751674</v>
          </cell>
          <cell r="AC57">
            <v>0.12132352941176472</v>
          </cell>
          <cell r="AD57">
            <v>0.11877394636015329</v>
          </cell>
          <cell r="AE57">
            <v>0.12096774193548381</v>
          </cell>
        </row>
        <row r="58">
          <cell r="A58" t="str">
            <v>VP2910</v>
          </cell>
          <cell r="C58">
            <v>280</v>
          </cell>
          <cell r="E58">
            <v>4.2479999999999993</v>
          </cell>
          <cell r="F58">
            <v>0.47</v>
          </cell>
          <cell r="G58">
            <v>24.240000000000002</v>
          </cell>
          <cell r="H58">
            <v>22.919999999999998</v>
          </cell>
          <cell r="I58">
            <v>31.44</v>
          </cell>
          <cell r="J58">
            <v>28.68</v>
          </cell>
          <cell r="K58">
            <v>27.599999999999998</v>
          </cell>
          <cell r="L58">
            <v>26.160000000000004</v>
          </cell>
          <cell r="M58">
            <v>0.22900763358778622</v>
          </cell>
          <cell r="N58">
            <v>0.15481171548117148</v>
          </cell>
          <cell r="O58">
            <v>0.12173913043478247</v>
          </cell>
          <cell r="P58">
            <v>0.12385321100917451</v>
          </cell>
          <cell r="Q58">
            <v>0.1573529226282287</v>
          </cell>
          <cell r="R58">
            <v>0.21405852417302795</v>
          </cell>
          <cell r="S58">
            <v>0.13842398884239882</v>
          </cell>
          <cell r="T58">
            <v>0.10471014492753609</v>
          </cell>
          <cell r="U58">
            <v>0.11314984709480141</v>
          </cell>
          <cell r="V58">
            <v>0.14258562625944107</v>
          </cell>
          <cell r="X58">
            <v>35.76</v>
          </cell>
          <cell r="Y58">
            <v>32.64</v>
          </cell>
          <cell r="Z58">
            <v>31.32</v>
          </cell>
          <cell r="AA58">
            <v>29.759999999999998</v>
          </cell>
          <cell r="AB58">
            <v>0.12080536912751669</v>
          </cell>
          <cell r="AC58">
            <v>0.12132352941176473</v>
          </cell>
          <cell r="AD58">
            <v>0.11877394636015333</v>
          </cell>
          <cell r="AE58">
            <v>0.12096774193548369</v>
          </cell>
        </row>
        <row r="59">
          <cell r="A59" t="str">
            <v>VP2907</v>
          </cell>
          <cell r="C59">
            <v>216</v>
          </cell>
          <cell r="E59">
            <v>1.0900000000000001</v>
          </cell>
          <cell r="F59">
            <v>0.47</v>
          </cell>
          <cell r="G59">
            <v>5.6</v>
          </cell>
          <cell r="H59">
            <v>5.28</v>
          </cell>
          <cell r="I59">
            <v>7.38</v>
          </cell>
          <cell r="J59">
            <v>6.68</v>
          </cell>
          <cell r="K59">
            <v>6.42</v>
          </cell>
          <cell r="L59">
            <v>6.08</v>
          </cell>
          <cell r="M59">
            <v>0.24119241192411928</v>
          </cell>
          <cell r="N59">
            <v>0.16167664670658685</v>
          </cell>
          <cell r="O59">
            <v>0.12772585669781936</v>
          </cell>
          <cell r="P59">
            <v>0.13157894736842102</v>
          </cell>
          <cell r="Q59">
            <v>0.16554346567423661</v>
          </cell>
          <cell r="R59">
            <v>0.17750677506775073</v>
          </cell>
          <cell r="S59">
            <v>9.131736526946109E-2</v>
          </cell>
          <cell r="T59">
            <v>5.4517133956386341E-2</v>
          </cell>
          <cell r="U59">
            <v>8.5526315789473645E-2</v>
          </cell>
          <cell r="V59">
            <v>0.10221689752076796</v>
          </cell>
          <cell r="X59">
            <v>8.39</v>
          </cell>
          <cell r="Y59">
            <v>7.59</v>
          </cell>
          <cell r="Z59">
            <v>7.3</v>
          </cell>
          <cell r="AA59">
            <v>6.91</v>
          </cell>
          <cell r="AB59">
            <v>0.12038140643623368</v>
          </cell>
          <cell r="AC59">
            <v>0.11989459815546774</v>
          </cell>
          <cell r="AD59">
            <v>0.12054794520547944</v>
          </cell>
          <cell r="AE59">
            <v>0.12011577424023155</v>
          </cell>
        </row>
        <row r="60">
          <cell r="A60" t="str">
            <v>VP2908</v>
          </cell>
          <cell r="C60">
            <v>216</v>
          </cell>
          <cell r="E60">
            <v>4.3600000000000003</v>
          </cell>
          <cell r="F60">
            <v>0.47</v>
          </cell>
          <cell r="G60">
            <v>22.4</v>
          </cell>
          <cell r="H60">
            <v>21.12</v>
          </cell>
          <cell r="I60">
            <v>29.52</v>
          </cell>
          <cell r="J60">
            <v>26.72</v>
          </cell>
          <cell r="K60">
            <v>25.68</v>
          </cell>
          <cell r="L60">
            <v>24.32</v>
          </cell>
          <cell r="M60">
            <v>0.24119241192411928</v>
          </cell>
          <cell r="N60">
            <v>0.16167664670658685</v>
          </cell>
          <cell r="O60">
            <v>0.12772585669781936</v>
          </cell>
          <cell r="P60">
            <v>0.13157894736842102</v>
          </cell>
          <cell r="Q60">
            <v>0.16554346567423661</v>
          </cell>
          <cell r="R60">
            <v>0.22527100271002715</v>
          </cell>
          <cell r="S60">
            <v>0.14408682634730541</v>
          </cell>
          <cell r="T60">
            <v>0.10942367601246111</v>
          </cell>
          <cell r="U60">
            <v>0.12006578947368417</v>
          </cell>
          <cell r="V60">
            <v>0.14971182363586946</v>
          </cell>
          <cell r="X60">
            <v>33.56</v>
          </cell>
          <cell r="Y60">
            <v>30.36</v>
          </cell>
          <cell r="Z60">
            <v>29.2</v>
          </cell>
          <cell r="AA60">
            <v>27.64</v>
          </cell>
          <cell r="AB60">
            <v>0.12038140643623368</v>
          </cell>
          <cell r="AC60">
            <v>0.11989459815546774</v>
          </cell>
          <cell r="AD60">
            <v>0.12054794520547944</v>
          </cell>
          <cell r="AE60">
            <v>0.12011577424023155</v>
          </cell>
        </row>
        <row r="61">
          <cell r="A61" t="str">
            <v>VP2927</v>
          </cell>
          <cell r="C61">
            <v>70</v>
          </cell>
          <cell r="E61">
            <v>1.17</v>
          </cell>
          <cell r="F61">
            <v>0.47</v>
          </cell>
          <cell r="G61">
            <v>3.74</v>
          </cell>
          <cell r="H61">
            <v>3.53</v>
          </cell>
          <cell r="I61">
            <v>5.39</v>
          </cell>
          <cell r="J61">
            <v>4.71</v>
          </cell>
          <cell r="K61">
            <v>4.42</v>
          </cell>
          <cell r="L61">
            <v>4.2</v>
          </cell>
          <cell r="M61">
            <v>0.30612244897959173</v>
          </cell>
          <cell r="N61">
            <v>0.20594479830148615</v>
          </cell>
          <cell r="O61">
            <v>0.15384615384615377</v>
          </cell>
          <cell r="P61">
            <v>0.1595238095238096</v>
          </cell>
          <cell r="Q61">
            <v>0.20635930266276031</v>
          </cell>
          <cell r="R61">
            <v>0.21892393320964743</v>
          </cell>
          <cell r="S61">
            <v>0.10615711252653923</v>
          </cell>
          <cell r="T61">
            <v>4.7511312217194512E-2</v>
          </cell>
          <cell r="U61">
            <v>9.285714285714293E-2</v>
          </cell>
          <cell r="V61">
            <v>0.11636237520263103</v>
          </cell>
          <cell r="X61">
            <v>6.13</v>
          </cell>
          <cell r="Y61">
            <v>5.35</v>
          </cell>
          <cell r="Z61">
            <v>5.0199999999999996</v>
          </cell>
          <cell r="AA61">
            <v>4.7699999999999996</v>
          </cell>
          <cell r="AB61">
            <v>0.12071778140293642</v>
          </cell>
          <cell r="AC61">
            <v>0.11962616822429901</v>
          </cell>
          <cell r="AD61">
            <v>0.11952191235059755</v>
          </cell>
          <cell r="AE61">
            <v>0.11949685534591184</v>
          </cell>
        </row>
        <row r="62">
          <cell r="A62" t="str">
            <v>VP2928</v>
          </cell>
          <cell r="C62">
            <v>70</v>
          </cell>
          <cell r="E62">
            <v>14.04</v>
          </cell>
          <cell r="F62">
            <v>0.47</v>
          </cell>
          <cell r="G62">
            <v>44.88</v>
          </cell>
          <cell r="H62">
            <v>42.36</v>
          </cell>
          <cell r="I62">
            <v>64.679999999999993</v>
          </cell>
          <cell r="J62">
            <v>56.519999999999996</v>
          </cell>
          <cell r="K62">
            <v>53.04</v>
          </cell>
          <cell r="L62">
            <v>50.400000000000006</v>
          </cell>
          <cell r="M62">
            <v>0.30612244897959173</v>
          </cell>
          <cell r="N62">
            <v>0.2059447983014861</v>
          </cell>
          <cell r="O62">
            <v>0.15384615384615377</v>
          </cell>
          <cell r="P62">
            <v>0.15952380952380962</v>
          </cell>
          <cell r="Q62">
            <v>0.20635930266276031</v>
          </cell>
          <cell r="R62">
            <v>0.29885590599876305</v>
          </cell>
          <cell r="S62">
            <v>0.19762915782024051</v>
          </cell>
          <cell r="T62">
            <v>0.1449849170437405</v>
          </cell>
          <cell r="U62">
            <v>0.15396825396825406</v>
          </cell>
          <cell r="V62">
            <v>0.19885955870774955</v>
          </cell>
          <cell r="X62">
            <v>73.56</v>
          </cell>
          <cell r="Y62">
            <v>64.199999999999989</v>
          </cell>
          <cell r="Z62">
            <v>60.239999999999995</v>
          </cell>
          <cell r="AA62">
            <v>57.239999999999995</v>
          </cell>
          <cell r="AB62">
            <v>0.1207177814029365</v>
          </cell>
          <cell r="AC62">
            <v>0.11962616822429897</v>
          </cell>
          <cell r="AD62">
            <v>0.11952191235059755</v>
          </cell>
          <cell r="AE62">
            <v>0.11949685534591177</v>
          </cell>
        </row>
        <row r="63">
          <cell r="A63" t="str">
            <v>VP2921</v>
          </cell>
          <cell r="C63">
            <v>80</v>
          </cell>
          <cell r="E63">
            <v>2.0699999999999998</v>
          </cell>
          <cell r="F63">
            <v>0.47</v>
          </cell>
          <cell r="G63">
            <v>6.54</v>
          </cell>
          <cell r="H63">
            <v>6.17</v>
          </cell>
          <cell r="I63">
            <v>9.4600000000000009</v>
          </cell>
          <cell r="J63">
            <v>8.24</v>
          </cell>
          <cell r="K63">
            <v>7.74</v>
          </cell>
          <cell r="L63">
            <v>7.34</v>
          </cell>
          <cell r="M63">
            <v>0.30866807610993663</v>
          </cell>
          <cell r="N63">
            <v>0.2063106796116505</v>
          </cell>
          <cell r="O63">
            <v>0.15503875968992251</v>
          </cell>
          <cell r="P63">
            <v>0.15940054495912806</v>
          </cell>
          <cell r="Q63">
            <v>0.20735451509265942</v>
          </cell>
          <cell r="R63">
            <v>0.25898520084566606</v>
          </cell>
          <cell r="S63">
            <v>0.14927184466019419</v>
          </cell>
          <cell r="T63">
            <v>9.43152454780362E-2</v>
          </cell>
          <cell r="U63">
            <v>0.1212534059945504</v>
          </cell>
          <cell r="V63">
            <v>0.1559564242446117</v>
          </cell>
          <cell r="X63">
            <v>10.75</v>
          </cell>
          <cell r="Y63">
            <v>9.36</v>
          </cell>
          <cell r="Z63">
            <v>8.8000000000000007</v>
          </cell>
          <cell r="AA63">
            <v>8.34</v>
          </cell>
          <cell r="AB63">
            <v>0.11999999999999993</v>
          </cell>
          <cell r="AC63">
            <v>0.11965811965811958</v>
          </cell>
          <cell r="AD63">
            <v>0.12045454545454549</v>
          </cell>
          <cell r="AE63">
            <v>0.11990407673860912</v>
          </cell>
        </row>
        <row r="64">
          <cell r="A64" t="str">
            <v>VP29226</v>
          </cell>
          <cell r="C64">
            <v>80</v>
          </cell>
          <cell r="E64">
            <v>12.419999999999998</v>
          </cell>
          <cell r="F64">
            <v>0.47</v>
          </cell>
          <cell r="G64">
            <v>39.24</v>
          </cell>
          <cell r="H64">
            <v>37.019999999999996</v>
          </cell>
          <cell r="I64">
            <v>56.760000000000005</v>
          </cell>
          <cell r="J64">
            <v>49.44</v>
          </cell>
          <cell r="K64">
            <v>46.44</v>
          </cell>
          <cell r="L64">
            <v>44.04</v>
          </cell>
          <cell r="M64">
            <v>0.30866807610993663</v>
          </cell>
          <cell r="N64">
            <v>0.20631067961165042</v>
          </cell>
          <cell r="O64">
            <v>0.1550387596899224</v>
          </cell>
          <cell r="P64">
            <v>0.15940054495912814</v>
          </cell>
          <cell r="Q64">
            <v>0.2073545150926594</v>
          </cell>
          <cell r="R64">
            <v>0.30038759689922484</v>
          </cell>
          <cell r="S64">
            <v>0.196804207119741</v>
          </cell>
          <cell r="T64">
            <v>0.14491817398794135</v>
          </cell>
          <cell r="U64">
            <v>0.15304268846503186</v>
          </cell>
          <cell r="V64">
            <v>0.19878816661798476</v>
          </cell>
          <cell r="X64">
            <v>129</v>
          </cell>
          <cell r="Y64">
            <v>112.32</v>
          </cell>
          <cell r="Z64">
            <v>105.60000000000001</v>
          </cell>
          <cell r="AA64">
            <v>100.08</v>
          </cell>
          <cell r="AB64">
            <v>0.55999999999999994</v>
          </cell>
          <cell r="AC64">
            <v>0.55982905982905984</v>
          </cell>
          <cell r="AD64">
            <v>0.5602272727272728</v>
          </cell>
          <cell r="AE64">
            <v>0.55995203836930452</v>
          </cell>
        </row>
        <row r="65">
          <cell r="A65" t="str">
            <v>VP2929</v>
          </cell>
          <cell r="C65">
            <v>100</v>
          </cell>
          <cell r="E65">
            <v>2.9</v>
          </cell>
          <cell r="F65">
            <v>0.47</v>
          </cell>
          <cell r="G65">
            <v>9.34</v>
          </cell>
          <cell r="H65">
            <v>8.81</v>
          </cell>
          <cell r="I65">
            <v>13.44</v>
          </cell>
          <cell r="J65">
            <v>11.73</v>
          </cell>
          <cell r="K65">
            <v>11.03</v>
          </cell>
          <cell r="L65">
            <v>10.46</v>
          </cell>
          <cell r="M65">
            <v>0.30505952380952378</v>
          </cell>
          <cell r="N65">
            <v>0.20375106564364881</v>
          </cell>
          <cell r="O65">
            <v>0.15321849501359924</v>
          </cell>
          <cell r="P65">
            <v>0.15774378585086044</v>
          </cell>
          <cell r="Q65">
            <v>0.20494321757940806</v>
          </cell>
          <cell r="R65">
            <v>0.2700892857142857</v>
          </cell>
          <cell r="S65">
            <v>0.16368286445012792</v>
          </cell>
          <cell r="T65">
            <v>0.11060743427017222</v>
          </cell>
          <cell r="U65">
            <v>0.13097514340344171</v>
          </cell>
          <cell r="V65">
            <v>0.16883868195950688</v>
          </cell>
          <cell r="X65">
            <v>15.27</v>
          </cell>
          <cell r="Y65">
            <v>13.33</v>
          </cell>
          <cell r="Z65">
            <v>12.53</v>
          </cell>
          <cell r="AA65">
            <v>11.89</v>
          </cell>
          <cell r="AB65">
            <v>0.11984282907662083</v>
          </cell>
          <cell r="AC65">
            <v>0.12003000750187544</v>
          </cell>
          <cell r="AD65">
            <v>0.11971268954509179</v>
          </cell>
          <cell r="AE65">
            <v>0.12026913372581999</v>
          </cell>
        </row>
        <row r="66">
          <cell r="A66" t="str">
            <v>VP2930</v>
          </cell>
          <cell r="C66">
            <v>100</v>
          </cell>
          <cell r="E66">
            <v>11.6</v>
          </cell>
          <cell r="F66">
            <v>0.47</v>
          </cell>
          <cell r="G66">
            <v>37.36</v>
          </cell>
          <cell r="H66">
            <v>35.24</v>
          </cell>
          <cell r="I66">
            <v>53.76</v>
          </cell>
          <cell r="J66">
            <v>46.92</v>
          </cell>
          <cell r="K66">
            <v>44.12</v>
          </cell>
          <cell r="L66">
            <v>41.84</v>
          </cell>
          <cell r="M66">
            <v>0.30505952380952378</v>
          </cell>
          <cell r="N66">
            <v>0.20375106564364881</v>
          </cell>
          <cell r="O66">
            <v>0.15321849501359924</v>
          </cell>
          <cell r="P66">
            <v>0.15774378585086044</v>
          </cell>
          <cell r="Q66">
            <v>0.20494321757940806</v>
          </cell>
          <cell r="R66">
            <v>0.29631696428571425</v>
          </cell>
          <cell r="S66">
            <v>0.19373401534526857</v>
          </cell>
          <cell r="T66">
            <v>0.14256572982774249</v>
          </cell>
          <cell r="U66">
            <v>0.15105162523900575</v>
          </cell>
          <cell r="V66">
            <v>0.19591708367443275</v>
          </cell>
          <cell r="X66">
            <v>61.08</v>
          </cell>
          <cell r="Y66">
            <v>53.32</v>
          </cell>
          <cell r="Z66">
            <v>50.12</v>
          </cell>
          <cell r="AA66">
            <v>47.56</v>
          </cell>
          <cell r="AB66">
            <v>0.11984282907662083</v>
          </cell>
          <cell r="AC66">
            <v>0.12003000750187544</v>
          </cell>
          <cell r="AD66">
            <v>0.11971268954509179</v>
          </cell>
          <cell r="AE66">
            <v>0.12026913372581999</v>
          </cell>
        </row>
        <row r="67">
          <cell r="A67" t="str">
            <v>VP2931</v>
          </cell>
          <cell r="C67">
            <v>70</v>
          </cell>
          <cell r="E67">
            <v>2.1</v>
          </cell>
          <cell r="F67">
            <v>0.47</v>
          </cell>
          <cell r="G67">
            <v>3.5</v>
          </cell>
          <cell r="H67">
            <v>3.3</v>
          </cell>
          <cell r="I67">
            <v>6.11</v>
          </cell>
          <cell r="J67">
            <v>4.95</v>
          </cell>
          <cell r="K67">
            <v>4.45</v>
          </cell>
          <cell r="L67">
            <v>4.2300000000000004</v>
          </cell>
          <cell r="M67">
            <v>0.42716857610474634</v>
          </cell>
          <cell r="N67">
            <v>0.29292929292929293</v>
          </cell>
          <cell r="O67">
            <v>0.21348314606741575</v>
          </cell>
          <cell r="P67">
            <v>0.21985815602836892</v>
          </cell>
          <cell r="Q67">
            <v>0.28835979278245599</v>
          </cell>
          <cell r="R67">
            <v>0.35024549918166947</v>
          </cell>
          <cell r="S67">
            <v>0.19797979797979801</v>
          </cell>
          <cell r="T67">
            <v>0.10786516853932589</v>
          </cell>
          <cell r="U67">
            <v>0.15366430260047292</v>
          </cell>
          <cell r="V67">
            <v>0.20243869207531659</v>
          </cell>
          <cell r="X67">
            <v>6.94</v>
          </cell>
          <cell r="Y67">
            <v>5.63</v>
          </cell>
          <cell r="Z67">
            <v>5.0599999999999996</v>
          </cell>
          <cell r="AA67">
            <v>4.8099999999999996</v>
          </cell>
          <cell r="AB67">
            <v>0.11959654178674352</v>
          </cell>
          <cell r="AC67">
            <v>0.12078152753108343</v>
          </cell>
          <cell r="AD67">
            <v>0.12055335968379437</v>
          </cell>
          <cell r="AE67">
            <v>0.12058212058212042</v>
          </cell>
        </row>
        <row r="68">
          <cell r="A68" t="str">
            <v>VP2932</v>
          </cell>
          <cell r="C68">
            <v>70</v>
          </cell>
          <cell r="E68">
            <v>25.200000000000003</v>
          </cell>
          <cell r="F68">
            <v>0.47</v>
          </cell>
          <cell r="G68">
            <v>42</v>
          </cell>
          <cell r="H68">
            <v>39.599999999999994</v>
          </cell>
          <cell r="I68">
            <v>73.320000000000007</v>
          </cell>
          <cell r="J68">
            <v>59.400000000000006</v>
          </cell>
          <cell r="K68">
            <v>53.400000000000006</v>
          </cell>
          <cell r="L68">
            <v>50.760000000000005</v>
          </cell>
          <cell r="M68">
            <v>0.4271685761047464</v>
          </cell>
          <cell r="N68">
            <v>0.29292929292929298</v>
          </cell>
          <cell r="O68">
            <v>0.21348314606741581</v>
          </cell>
          <cell r="P68">
            <v>0.21985815602836897</v>
          </cell>
          <cell r="Q68">
            <v>0.28835979278245605</v>
          </cell>
          <cell r="R68">
            <v>0.42075831969448996</v>
          </cell>
          <cell r="S68">
            <v>0.28501683501683511</v>
          </cell>
          <cell r="T68">
            <v>0.20468164794007498</v>
          </cell>
          <cell r="U68">
            <v>0.21434200157604433</v>
          </cell>
          <cell r="V68">
            <v>0.2811997010568611</v>
          </cell>
          <cell r="X68">
            <v>83.28</v>
          </cell>
          <cell r="Y68">
            <v>67.56</v>
          </cell>
          <cell r="Z68">
            <v>60.72</v>
          </cell>
          <cell r="AA68">
            <v>57.72</v>
          </cell>
          <cell r="AB68">
            <v>0.11959654178674343</v>
          </cell>
          <cell r="AC68">
            <v>0.12078152753108343</v>
          </cell>
          <cell r="AD68">
            <v>0.12055335968379435</v>
          </cell>
          <cell r="AE68">
            <v>0.12058212058212048</v>
          </cell>
        </row>
        <row r="69">
          <cell r="A69" t="str">
            <v>VP2933</v>
          </cell>
          <cell r="C69">
            <v>36</v>
          </cell>
          <cell r="E69">
            <v>7.85</v>
          </cell>
          <cell r="F69">
            <v>0.47</v>
          </cell>
          <cell r="G69">
            <v>10.28</v>
          </cell>
          <cell r="H69">
            <v>9.6999999999999993</v>
          </cell>
          <cell r="I69">
            <v>19.71</v>
          </cell>
          <cell r="J69">
            <v>15.45</v>
          </cell>
          <cell r="K69">
            <v>13.57</v>
          </cell>
          <cell r="L69">
            <v>12.93</v>
          </cell>
          <cell r="M69">
            <v>0.47843734145104011</v>
          </cell>
          <cell r="N69">
            <v>0.33462783171521038</v>
          </cell>
          <cell r="O69">
            <v>0.2424465733235078</v>
          </cell>
          <cell r="P69">
            <v>0.24980665119876261</v>
          </cell>
          <cell r="Q69">
            <v>0.32632959942213025</v>
          </cell>
          <cell r="R69">
            <v>0.45459157787924914</v>
          </cell>
          <cell r="S69">
            <v>0.30420711974110037</v>
          </cell>
          <cell r="T69">
            <v>0.2078113485630067</v>
          </cell>
          <cell r="U69">
            <v>0.22815158546017017</v>
          </cell>
          <cell r="V69">
            <v>0.29869040791088158</v>
          </cell>
          <cell r="X69">
            <v>22.4</v>
          </cell>
          <cell r="Y69">
            <v>17.559999999999999</v>
          </cell>
          <cell r="Z69">
            <v>15.42</v>
          </cell>
          <cell r="AA69">
            <v>14.69</v>
          </cell>
          <cell r="AB69">
            <v>0.12008928571428562</v>
          </cell>
          <cell r="AC69">
            <v>0.12015945330296125</v>
          </cell>
          <cell r="AD69">
            <v>0.11997405966277559</v>
          </cell>
          <cell r="AE69">
            <v>0.11980939414567732</v>
          </cell>
        </row>
        <row r="70">
          <cell r="A70" t="str">
            <v>VP2934</v>
          </cell>
          <cell r="C70">
            <v>36</v>
          </cell>
          <cell r="E70">
            <v>31.4</v>
          </cell>
          <cell r="F70">
            <v>0.47</v>
          </cell>
          <cell r="G70">
            <v>41.12</v>
          </cell>
          <cell r="H70">
            <v>38.799999999999997</v>
          </cell>
          <cell r="I70">
            <v>78.84</v>
          </cell>
          <cell r="J70">
            <v>61.8</v>
          </cell>
          <cell r="K70">
            <v>54.28</v>
          </cell>
          <cell r="L70">
            <v>51.72</v>
          </cell>
          <cell r="M70">
            <v>0.47843734145104011</v>
          </cell>
          <cell r="N70">
            <v>0.33462783171521038</v>
          </cell>
          <cell r="O70">
            <v>0.2424465733235078</v>
          </cell>
          <cell r="P70">
            <v>0.24980665119876261</v>
          </cell>
          <cell r="Q70">
            <v>0.32632959942213025</v>
          </cell>
          <cell r="R70">
            <v>0.47247590055809241</v>
          </cell>
          <cell r="S70">
            <v>0.32702265372168288</v>
          </cell>
          <cell r="T70">
            <v>0.23378776713338251</v>
          </cell>
          <cell r="U70">
            <v>0.24439288476411453</v>
          </cell>
          <cell r="V70">
            <v>0.31941980154431809</v>
          </cell>
          <cell r="X70">
            <v>89.6</v>
          </cell>
          <cell r="Y70">
            <v>70.239999999999995</v>
          </cell>
          <cell r="Z70">
            <v>61.68</v>
          </cell>
          <cell r="AA70">
            <v>58.76</v>
          </cell>
          <cell r="AB70">
            <v>0.12008928571428562</v>
          </cell>
          <cell r="AC70">
            <v>0.12015945330296125</v>
          </cell>
          <cell r="AD70">
            <v>0.11997405966277559</v>
          </cell>
          <cell r="AE70">
            <v>0.11980939414567732</v>
          </cell>
        </row>
        <row r="71">
          <cell r="A71" t="str">
            <v>VP2941</v>
          </cell>
          <cell r="C71">
            <v>42</v>
          </cell>
          <cell r="E71">
            <v>9.3000000000000007</v>
          </cell>
          <cell r="F71">
            <v>0.47</v>
          </cell>
          <cell r="G71">
            <v>28.04</v>
          </cell>
          <cell r="H71">
            <v>26.46</v>
          </cell>
          <cell r="I71">
            <v>40.98</v>
          </cell>
          <cell r="J71">
            <v>35.53</v>
          </cell>
          <cell r="K71">
            <v>33.299999999999997</v>
          </cell>
          <cell r="L71">
            <v>31.59</v>
          </cell>
          <cell r="M71">
            <v>0.31576378721327475</v>
          </cell>
          <cell r="N71">
            <v>0.21080776808330992</v>
          </cell>
          <cell r="O71">
            <v>0.15795795795795792</v>
          </cell>
          <cell r="P71">
            <v>0.16239316239316237</v>
          </cell>
          <cell r="Q71">
            <v>0.21173066891192624</v>
          </cell>
          <cell r="R71">
            <v>0.30429477794045873</v>
          </cell>
          <cell r="S71">
            <v>0.19757951027300877</v>
          </cell>
          <cell r="T71">
            <v>0.1438438438438438</v>
          </cell>
          <cell r="U71">
            <v>0.15352959797404239</v>
          </cell>
          <cell r="V71">
            <v>0.19981193250783844</v>
          </cell>
          <cell r="X71">
            <v>46.57</v>
          </cell>
          <cell r="Y71">
            <v>40.380000000000003</v>
          </cell>
          <cell r="Z71">
            <v>37.840000000000003</v>
          </cell>
          <cell r="AA71">
            <v>35.9</v>
          </cell>
          <cell r="AB71">
            <v>0.12003435688211302</v>
          </cell>
          <cell r="AC71">
            <v>0.12010896483407631</v>
          </cell>
          <cell r="AD71">
            <v>0.11997885835095153</v>
          </cell>
          <cell r="AE71">
            <v>0.12005571030640666</v>
          </cell>
        </row>
        <row r="72">
          <cell r="A72" t="str">
            <v>VP2942</v>
          </cell>
          <cell r="C72">
            <v>42</v>
          </cell>
          <cell r="E72">
            <v>18.600000000000001</v>
          </cell>
          <cell r="F72">
            <v>0.47</v>
          </cell>
          <cell r="G72">
            <v>56.08</v>
          </cell>
          <cell r="H72">
            <v>52.92</v>
          </cell>
          <cell r="I72">
            <v>81.96</v>
          </cell>
          <cell r="J72">
            <v>71.06</v>
          </cell>
          <cell r="K72">
            <v>66.599999999999994</v>
          </cell>
          <cell r="L72">
            <v>63.18</v>
          </cell>
          <cell r="M72">
            <v>0.31576378721327475</v>
          </cell>
          <cell r="N72">
            <v>0.21080776808330992</v>
          </cell>
          <cell r="O72">
            <v>0.15795795795795792</v>
          </cell>
          <cell r="P72">
            <v>0.16239316239316237</v>
          </cell>
          <cell r="Q72">
            <v>0.21173066891192624</v>
          </cell>
          <cell r="R72">
            <v>0.31002928257686674</v>
          </cell>
          <cell r="S72">
            <v>0.20419363917815933</v>
          </cell>
          <cell r="T72">
            <v>0.15090090090090083</v>
          </cell>
          <cell r="U72">
            <v>0.1579613801836024</v>
          </cell>
          <cell r="V72">
            <v>0.20577130070988231</v>
          </cell>
          <cell r="X72">
            <v>93.14</v>
          </cell>
          <cell r="Y72">
            <v>80.760000000000005</v>
          </cell>
          <cell r="Z72">
            <v>75.680000000000007</v>
          </cell>
          <cell r="AA72">
            <v>71.8</v>
          </cell>
          <cell r="AB72">
            <v>0.12003435688211302</v>
          </cell>
          <cell r="AC72">
            <v>0.12010896483407631</v>
          </cell>
          <cell r="AD72">
            <v>0.11997885835095153</v>
          </cell>
          <cell r="AE72">
            <v>0.12005571030640666</v>
          </cell>
        </row>
        <row r="73">
          <cell r="A73" t="str">
            <v>VP</v>
          </cell>
          <cell r="E73">
            <v>0</v>
          </cell>
          <cell r="F73">
            <v>0.47</v>
          </cell>
          <cell r="G73" t="e">
            <v>#N/A</v>
          </cell>
          <cell r="H73" t="e">
            <v>#N/A</v>
          </cell>
          <cell r="I73" t="e">
            <v>#N/A</v>
          </cell>
          <cell r="J73" t="e">
            <v>#N/A</v>
          </cell>
          <cell r="K73" t="e">
            <v>#N/A</v>
          </cell>
          <cell r="L73" t="e">
            <v>#N/A</v>
          </cell>
          <cell r="M73" t="e">
            <v>#N/A</v>
          </cell>
          <cell r="N73" t="e">
            <v>#N/A</v>
          </cell>
          <cell r="O73" t="e">
            <v>#N/A</v>
          </cell>
          <cell r="P73" t="e">
            <v>#N/A</v>
          </cell>
          <cell r="R73" t="e">
            <v>#N/A</v>
          </cell>
          <cell r="S73" t="e">
            <v>#N/A</v>
          </cell>
          <cell r="T73" t="e">
            <v>#N/A</v>
          </cell>
          <cell r="U73" t="e">
            <v>#N/A</v>
          </cell>
          <cell r="X73" t="e">
            <v>#N/A</v>
          </cell>
          <cell r="Y73" t="e">
            <v>#N/A</v>
          </cell>
          <cell r="Z73" t="e">
            <v>#N/A</v>
          </cell>
          <cell r="AA73" t="e">
            <v>#N/A</v>
          </cell>
          <cell r="AB73" t="e">
            <v>#N/A</v>
          </cell>
          <cell r="AC73" t="e">
            <v>#N/A</v>
          </cell>
          <cell r="AD73" t="e">
            <v>#N/A</v>
          </cell>
          <cell r="AE73" t="e">
            <v>#N/A</v>
          </cell>
        </row>
        <row r="74">
          <cell r="A74" t="str">
            <v>VP2812</v>
          </cell>
          <cell r="E74">
            <v>0.18</v>
          </cell>
          <cell r="F74">
            <v>0.47</v>
          </cell>
          <cell r="G74">
            <v>2.14</v>
          </cell>
          <cell r="H74">
            <v>2.02</v>
          </cell>
          <cell r="I74">
            <v>2.57</v>
          </cell>
          <cell r="J74">
            <v>2.48</v>
          </cell>
          <cell r="K74">
            <v>2.4300000000000002</v>
          </cell>
          <cell r="L74">
            <v>2.2999999999999998</v>
          </cell>
          <cell r="M74">
            <v>0.16731517509727617</v>
          </cell>
          <cell r="N74">
            <v>0.13709677419354832</v>
          </cell>
          <cell r="O74">
            <v>0.11934156378600824</v>
          </cell>
          <cell r="P74">
            <v>0.12173913043478253</v>
          </cell>
          <cell r="Q74">
            <v>0.13637316087790383</v>
          </cell>
          <cell r="R74">
            <v>-1.5564202334630451E-2</v>
          </cell>
          <cell r="S74">
            <v>-5.2419354838709721E-2</v>
          </cell>
          <cell r="T74">
            <v>-7.4074074074074042E-2</v>
          </cell>
          <cell r="U74">
            <v>-9.6541132576100578E-17</v>
          </cell>
          <cell r="V74">
            <v>-3.5514407811853575E-2</v>
          </cell>
          <cell r="X74">
            <v>3.06</v>
          </cell>
          <cell r="Y74">
            <v>2.95</v>
          </cell>
          <cell r="Z74">
            <v>2.89</v>
          </cell>
          <cell r="AA74">
            <v>2.74</v>
          </cell>
          <cell r="AB74">
            <v>0.16013071895424844</v>
          </cell>
          <cell r="AC74">
            <v>0.15932203389830515</v>
          </cell>
          <cell r="AD74">
            <v>0.15916955017301035</v>
          </cell>
          <cell r="AE74">
            <v>0.16058394160583955</v>
          </cell>
        </row>
        <row r="75">
          <cell r="A75" t="str">
            <v>VP2818</v>
          </cell>
          <cell r="E75">
            <v>2.16</v>
          </cell>
          <cell r="F75">
            <v>0.47</v>
          </cell>
          <cell r="G75">
            <v>25.68</v>
          </cell>
          <cell r="H75">
            <v>24.240000000000002</v>
          </cell>
          <cell r="I75">
            <v>30.839999999999996</v>
          </cell>
          <cell r="J75">
            <v>29.759999999999998</v>
          </cell>
          <cell r="K75">
            <v>29.160000000000004</v>
          </cell>
          <cell r="L75">
            <v>27.599999999999998</v>
          </cell>
          <cell r="M75">
            <v>0.16731517509727617</v>
          </cell>
          <cell r="N75">
            <v>0.13709677419354835</v>
          </cell>
          <cell r="O75">
            <v>0.11934156378600835</v>
          </cell>
          <cell r="P75">
            <v>0.12173913043478247</v>
          </cell>
          <cell r="Q75">
            <v>0.13637316087790383</v>
          </cell>
          <cell r="R75">
            <v>0.15207522697795062</v>
          </cell>
          <cell r="S75">
            <v>0.12130376344086018</v>
          </cell>
          <cell r="T75">
            <v>0.10322359396433484</v>
          </cell>
          <cell r="U75">
            <v>0.11159420289855057</v>
          </cell>
          <cell r="V75">
            <v>0.12204919682042406</v>
          </cell>
          <cell r="X75">
            <v>36.72</v>
          </cell>
          <cell r="Y75">
            <v>35.400000000000006</v>
          </cell>
          <cell r="Z75">
            <v>34.68</v>
          </cell>
          <cell r="AA75">
            <v>32.880000000000003</v>
          </cell>
          <cell r="AB75">
            <v>0.16013071895424844</v>
          </cell>
          <cell r="AC75">
            <v>0.15932203389830527</v>
          </cell>
          <cell r="AD75">
            <v>0.15916955017301027</v>
          </cell>
          <cell r="AE75">
            <v>0.16058394160583955</v>
          </cell>
        </row>
        <row r="76">
          <cell r="A76" t="str">
            <v>VP2823</v>
          </cell>
          <cell r="E76">
            <v>0.18</v>
          </cell>
          <cell r="F76">
            <v>0.47</v>
          </cell>
          <cell r="G76">
            <v>2.14</v>
          </cell>
          <cell r="H76">
            <v>2.02</v>
          </cell>
          <cell r="I76">
            <v>2.57</v>
          </cell>
          <cell r="J76">
            <v>2.48</v>
          </cell>
          <cell r="K76">
            <v>2.4300000000000002</v>
          </cell>
          <cell r="L76">
            <v>2.2999999999999998</v>
          </cell>
          <cell r="M76">
            <v>0.16731517509727617</v>
          </cell>
          <cell r="N76">
            <v>0.13709677419354832</v>
          </cell>
          <cell r="O76">
            <v>0.11934156378600824</v>
          </cell>
          <cell r="P76">
            <v>0.12173913043478253</v>
          </cell>
          <cell r="Q76">
            <v>0.13637316087790383</v>
          </cell>
          <cell r="R76">
            <v>-1.5564202334630451E-2</v>
          </cell>
          <cell r="S76">
            <v>-5.2419354838709721E-2</v>
          </cell>
          <cell r="T76">
            <v>-7.4074074074074042E-2</v>
          </cell>
          <cell r="U76">
            <v>-9.6541132576100578E-17</v>
          </cell>
          <cell r="V76">
            <v>-3.5514407811853575E-2</v>
          </cell>
          <cell r="X76">
            <v>3.06</v>
          </cell>
          <cell r="Y76">
            <v>2.95</v>
          </cell>
          <cell r="Z76">
            <v>2.89</v>
          </cell>
          <cell r="AA76">
            <v>2.74</v>
          </cell>
          <cell r="AB76">
            <v>0.16013071895424844</v>
          </cell>
          <cell r="AC76">
            <v>0.15932203389830515</v>
          </cell>
          <cell r="AD76">
            <v>0.15916955017301035</v>
          </cell>
          <cell r="AE76">
            <v>0.16058394160583955</v>
          </cell>
        </row>
        <row r="77">
          <cell r="A77" t="str">
            <v>VP2829</v>
          </cell>
          <cell r="E77">
            <v>2.16</v>
          </cell>
          <cell r="F77">
            <v>0.47</v>
          </cell>
          <cell r="G77">
            <v>25.68</v>
          </cell>
          <cell r="H77">
            <v>24.240000000000002</v>
          </cell>
          <cell r="I77">
            <v>30.839999999999996</v>
          </cell>
          <cell r="J77">
            <v>29.759999999999998</v>
          </cell>
          <cell r="K77">
            <v>29.160000000000004</v>
          </cell>
          <cell r="L77">
            <v>27.599999999999998</v>
          </cell>
          <cell r="M77">
            <v>0.16731517509727617</v>
          </cell>
          <cell r="N77">
            <v>0.13709677419354835</v>
          </cell>
          <cell r="O77">
            <v>0.11934156378600835</v>
          </cell>
          <cell r="P77">
            <v>0.12173913043478247</v>
          </cell>
          <cell r="Q77">
            <v>0.13637316087790383</v>
          </cell>
          <cell r="R77">
            <v>0.15207522697795062</v>
          </cell>
          <cell r="S77">
            <v>0.12130376344086018</v>
          </cell>
          <cell r="T77">
            <v>0.10322359396433484</v>
          </cell>
          <cell r="U77">
            <v>0.11159420289855057</v>
          </cell>
          <cell r="V77">
            <v>0.12204919682042406</v>
          </cell>
          <cell r="X77">
            <v>36.72</v>
          </cell>
          <cell r="Y77">
            <v>35.400000000000006</v>
          </cell>
          <cell r="Z77">
            <v>34.68</v>
          </cell>
          <cell r="AA77">
            <v>32.880000000000003</v>
          </cell>
          <cell r="AB77">
            <v>0.16013071895424844</v>
          </cell>
          <cell r="AC77">
            <v>0.15932203389830527</v>
          </cell>
          <cell r="AD77">
            <v>0.15916955017301027</v>
          </cell>
          <cell r="AE77">
            <v>0.16058394160583955</v>
          </cell>
        </row>
        <row r="78">
          <cell r="A78" t="str">
            <v>VP2848</v>
          </cell>
          <cell r="E78">
            <v>1.1200000000000001</v>
          </cell>
          <cell r="F78">
            <v>0.47</v>
          </cell>
          <cell r="G78">
            <v>4.75</v>
          </cell>
          <cell r="H78">
            <v>4.49</v>
          </cell>
          <cell r="I78">
            <v>6.46</v>
          </cell>
          <cell r="J78">
            <v>5.9</v>
          </cell>
          <cell r="K78">
            <v>5.62</v>
          </cell>
          <cell r="L78">
            <v>5.33</v>
          </cell>
          <cell r="M78">
            <v>0.26470588235294118</v>
          </cell>
          <cell r="N78">
            <v>0.19491525423728817</v>
          </cell>
          <cell r="O78">
            <v>0.15480427046263348</v>
          </cell>
          <cell r="P78">
            <v>0.15759849906191367</v>
          </cell>
          <cell r="Q78">
            <v>0.19300597652869414</v>
          </cell>
          <cell r="R78">
            <v>0.19195046439628483</v>
          </cell>
          <cell r="S78">
            <v>0.11525423728813565</v>
          </cell>
          <cell r="T78">
            <v>7.1174377224199309E-2</v>
          </cell>
          <cell r="U78">
            <v>0.10506566604127576</v>
          </cell>
          <cell r="V78">
            <v>0.12086118623747388</v>
          </cell>
          <cell r="X78">
            <v>7.69</v>
          </cell>
          <cell r="Y78">
            <v>7.02</v>
          </cell>
          <cell r="Z78">
            <v>6.69</v>
          </cell>
          <cell r="AA78">
            <v>6.35</v>
          </cell>
          <cell r="AB78">
            <v>0.15994798439531865</v>
          </cell>
          <cell r="AC78">
            <v>0.15954415954415943</v>
          </cell>
          <cell r="AD78">
            <v>0.15994020926756355</v>
          </cell>
          <cell r="AE78">
            <v>0.16062992125984246</v>
          </cell>
        </row>
        <row r="79">
          <cell r="A79" t="str">
            <v>VP2849</v>
          </cell>
          <cell r="E79">
            <v>10.080000000000002</v>
          </cell>
          <cell r="F79">
            <v>0.47</v>
          </cell>
          <cell r="G79">
            <v>42.75</v>
          </cell>
          <cell r="H79">
            <v>40.410000000000004</v>
          </cell>
          <cell r="I79">
            <v>58.14</v>
          </cell>
          <cell r="J79">
            <v>53.1</v>
          </cell>
          <cell r="K79">
            <v>50.58</v>
          </cell>
          <cell r="L79">
            <v>47.97</v>
          </cell>
          <cell r="M79">
            <v>0.26470588235294118</v>
          </cell>
          <cell r="N79">
            <v>0.19491525423728814</v>
          </cell>
          <cell r="O79">
            <v>0.15480427046263343</v>
          </cell>
          <cell r="P79">
            <v>0.15759849906191359</v>
          </cell>
          <cell r="Q79">
            <v>0.19300597652869408</v>
          </cell>
          <cell r="R79">
            <v>0.25662194702442381</v>
          </cell>
          <cell r="S79">
            <v>0.18606403013182676</v>
          </cell>
          <cell r="T79">
            <v>0.1455120601028074</v>
          </cell>
          <cell r="U79">
            <v>0.15176151761517606</v>
          </cell>
          <cell r="V79">
            <v>0.18498988871855851</v>
          </cell>
          <cell r="X79">
            <v>69.210000000000008</v>
          </cell>
          <cell r="Y79">
            <v>63.179999999999993</v>
          </cell>
          <cell r="Z79">
            <v>60.21</v>
          </cell>
          <cell r="AA79">
            <v>57.15</v>
          </cell>
          <cell r="AB79">
            <v>0.15994798439531868</v>
          </cell>
          <cell r="AC79">
            <v>0.15954415954415943</v>
          </cell>
          <cell r="AD79">
            <v>0.15994020926756355</v>
          </cell>
          <cell r="AE79">
            <v>0.16062992125984252</v>
          </cell>
        </row>
        <row r="80">
          <cell r="A80" t="str">
            <v>VP2815</v>
          </cell>
          <cell r="E80">
            <v>0.64</v>
          </cell>
          <cell r="F80">
            <v>0.47</v>
          </cell>
          <cell r="G80">
            <v>4.75</v>
          </cell>
          <cell r="H80">
            <v>4.49</v>
          </cell>
          <cell r="I80">
            <v>5.96</v>
          </cell>
          <cell r="J80">
            <v>5.63</v>
          </cell>
          <cell r="K80">
            <v>5.48</v>
          </cell>
          <cell r="L80">
            <v>5.19</v>
          </cell>
          <cell r="M80">
            <v>0.2030201342281879</v>
          </cell>
          <cell r="N80">
            <v>0.15630550621669625</v>
          </cell>
          <cell r="O80">
            <v>0.13321167883211685</v>
          </cell>
          <cell r="P80">
            <v>0.13487475915221583</v>
          </cell>
          <cell r="Q80">
            <v>0.15685301960730419</v>
          </cell>
          <cell r="R80">
            <v>0.12416107382550336</v>
          </cell>
          <cell r="S80">
            <v>7.2824156305506205E-2</v>
          </cell>
          <cell r="T80">
            <v>4.7445255474452636E-2</v>
          </cell>
          <cell r="U80">
            <v>8.0924855491329509E-2</v>
          </cell>
          <cell r="V80">
            <v>8.1338835274197926E-2</v>
          </cell>
          <cell r="X80">
            <v>7.1</v>
          </cell>
          <cell r="Y80">
            <v>6.7</v>
          </cell>
          <cell r="Z80">
            <v>6.52</v>
          </cell>
          <cell r="AA80">
            <v>6.18</v>
          </cell>
          <cell r="AB80">
            <v>0.16056338028169009</v>
          </cell>
          <cell r="AC80">
            <v>0.15970149253731347</v>
          </cell>
          <cell r="AD80">
            <v>0.15950920245398761</v>
          </cell>
          <cell r="AE80">
            <v>0.16019417475728145</v>
          </cell>
        </row>
        <row r="81">
          <cell r="A81" t="str">
            <v>VP2817</v>
          </cell>
          <cell r="C81">
            <v>150</v>
          </cell>
          <cell r="E81">
            <v>5.76</v>
          </cell>
          <cell r="F81">
            <v>0.47</v>
          </cell>
          <cell r="G81">
            <v>42.75</v>
          </cell>
          <cell r="H81">
            <v>40.410000000000004</v>
          </cell>
          <cell r="I81">
            <v>53.64</v>
          </cell>
          <cell r="J81">
            <v>50.67</v>
          </cell>
          <cell r="K81">
            <v>49.320000000000007</v>
          </cell>
          <cell r="L81">
            <v>46.71</v>
          </cell>
          <cell r="M81">
            <v>0.20302013422818793</v>
          </cell>
          <cell r="N81">
            <v>0.15630550621669631</v>
          </cell>
          <cell r="O81">
            <v>0.13321167883211693</v>
          </cell>
          <cell r="P81">
            <v>0.13487475915221572</v>
          </cell>
          <cell r="Q81">
            <v>0.15685301960730422</v>
          </cell>
          <cell r="R81">
            <v>0.19425801640566742</v>
          </cell>
          <cell r="S81">
            <v>0.14702980067100851</v>
          </cell>
          <cell r="T81">
            <v>0.1236820762368209</v>
          </cell>
          <cell r="U81">
            <v>0.12888032541211725</v>
          </cell>
          <cell r="V81">
            <v>0.14846255468140351</v>
          </cell>
          <cell r="X81">
            <v>63.9</v>
          </cell>
          <cell r="Y81">
            <v>60.300000000000004</v>
          </cell>
          <cell r="Z81">
            <v>58.679999999999993</v>
          </cell>
          <cell r="AA81">
            <v>55.62</v>
          </cell>
          <cell r="AB81">
            <v>0.16056338028169012</v>
          </cell>
          <cell r="AC81">
            <v>0.15970149253731347</v>
          </cell>
          <cell r="AD81">
            <v>0.1595092024539875</v>
          </cell>
          <cell r="AE81">
            <v>0.16019417475728151</v>
          </cell>
        </row>
        <row r="82">
          <cell r="A82" t="str">
            <v>VP2825</v>
          </cell>
          <cell r="E82">
            <v>1.1200000000000001</v>
          </cell>
          <cell r="F82">
            <v>0.47</v>
          </cell>
          <cell r="G82">
            <v>4.75</v>
          </cell>
          <cell r="H82">
            <v>4.49</v>
          </cell>
          <cell r="I82">
            <v>6.46</v>
          </cell>
          <cell r="J82">
            <v>5.9</v>
          </cell>
          <cell r="K82">
            <v>5.62</v>
          </cell>
          <cell r="L82">
            <v>5.33</v>
          </cell>
          <cell r="M82">
            <v>0.26470588235294118</v>
          </cell>
          <cell r="N82">
            <v>0.19491525423728817</v>
          </cell>
          <cell r="O82">
            <v>0.15480427046263348</v>
          </cell>
          <cell r="P82">
            <v>0.15759849906191367</v>
          </cell>
          <cell r="Q82">
            <v>0.19300597652869414</v>
          </cell>
          <cell r="R82">
            <v>0.19195046439628483</v>
          </cell>
          <cell r="S82">
            <v>0.11525423728813565</v>
          </cell>
          <cell r="T82">
            <v>7.1174377224199309E-2</v>
          </cell>
          <cell r="U82">
            <v>0.10506566604127576</v>
          </cell>
          <cell r="V82">
            <v>0.12086118623747388</v>
          </cell>
          <cell r="X82">
            <v>7.69</v>
          </cell>
          <cell r="Y82">
            <v>7.02</v>
          </cell>
          <cell r="Z82">
            <v>6.69</v>
          </cell>
          <cell r="AA82">
            <v>6.35</v>
          </cell>
          <cell r="AB82">
            <v>0.15994798439531865</v>
          </cell>
          <cell r="AC82">
            <v>0.15954415954415943</v>
          </cell>
          <cell r="AD82">
            <v>0.15994020926756355</v>
          </cell>
          <cell r="AE82">
            <v>0.16062992125984246</v>
          </cell>
        </row>
        <row r="83">
          <cell r="A83" t="str">
            <v>VP2827</v>
          </cell>
          <cell r="E83">
            <v>10.080000000000002</v>
          </cell>
          <cell r="F83">
            <v>0.47</v>
          </cell>
          <cell r="G83">
            <v>42.75</v>
          </cell>
          <cell r="H83">
            <v>40.410000000000004</v>
          </cell>
          <cell r="I83">
            <v>58.14</v>
          </cell>
          <cell r="J83">
            <v>53.1</v>
          </cell>
          <cell r="K83">
            <v>50.58</v>
          </cell>
          <cell r="L83">
            <v>47.97</v>
          </cell>
          <cell r="M83">
            <v>0.26470588235294118</v>
          </cell>
          <cell r="N83">
            <v>0.19491525423728814</v>
          </cell>
          <cell r="O83">
            <v>0.15480427046263343</v>
          </cell>
          <cell r="P83">
            <v>0.15759849906191359</v>
          </cell>
          <cell r="Q83">
            <v>0.19300597652869408</v>
          </cell>
          <cell r="R83">
            <v>0.25662194702442381</v>
          </cell>
          <cell r="S83">
            <v>0.18606403013182676</v>
          </cell>
          <cell r="T83">
            <v>0.1455120601028074</v>
          </cell>
          <cell r="U83">
            <v>0.15176151761517606</v>
          </cell>
          <cell r="V83">
            <v>0.18498988871855851</v>
          </cell>
          <cell r="X83">
            <v>69.210000000000008</v>
          </cell>
          <cell r="Y83">
            <v>63.179999999999993</v>
          </cell>
          <cell r="Z83">
            <v>60.21</v>
          </cell>
          <cell r="AA83">
            <v>57.15</v>
          </cell>
          <cell r="AB83">
            <v>0.15994798439531868</v>
          </cell>
          <cell r="AC83">
            <v>0.15954415954415943</v>
          </cell>
          <cell r="AD83">
            <v>0.15994020926756355</v>
          </cell>
          <cell r="AE83">
            <v>0.16062992125984252</v>
          </cell>
        </row>
        <row r="84">
          <cell r="A84" t="str">
            <v>VP2805</v>
          </cell>
          <cell r="E84">
            <v>1.1200000000000001</v>
          </cell>
          <cell r="F84">
            <v>0.47</v>
          </cell>
          <cell r="G84">
            <v>5.18</v>
          </cell>
          <cell r="H84">
            <v>4.8899999999999997</v>
          </cell>
          <cell r="I84">
            <v>6.93</v>
          </cell>
          <cell r="J84">
            <v>6.38</v>
          </cell>
          <cell r="K84">
            <v>6.1</v>
          </cell>
          <cell r="L84">
            <v>5.78</v>
          </cell>
          <cell r="M84">
            <v>0.25252525252525254</v>
          </cell>
          <cell r="N84">
            <v>0.18808777429467088</v>
          </cell>
          <cell r="O84">
            <v>0.15081967213114753</v>
          </cell>
          <cell r="P84">
            <v>0.15397923875432534</v>
          </cell>
          <cell r="Q84">
            <v>0.18635298442634907</v>
          </cell>
          <cell r="R84">
            <v>0.1847041847041847</v>
          </cell>
          <cell r="S84">
            <v>0.11442006269592479</v>
          </cell>
          <cell r="T84">
            <v>7.3770491803278687E-2</v>
          </cell>
          <cell r="U84">
            <v>0.10553633217993089</v>
          </cell>
          <cell r="V84">
            <v>0.11960776784582977</v>
          </cell>
          <cell r="X84">
            <v>8.25</v>
          </cell>
          <cell r="Y84">
            <v>7.6</v>
          </cell>
          <cell r="Z84">
            <v>7.26</v>
          </cell>
          <cell r="AA84">
            <v>6.88</v>
          </cell>
          <cell r="AB84">
            <v>0.16000000000000003</v>
          </cell>
          <cell r="AC84">
            <v>0.16052631578947366</v>
          </cell>
          <cell r="AD84">
            <v>0.1597796143250689</v>
          </cell>
          <cell r="AE84">
            <v>0.15988372093023251</v>
          </cell>
        </row>
        <row r="85">
          <cell r="A85" t="str">
            <v>VP2807</v>
          </cell>
          <cell r="C85">
            <v>100</v>
          </cell>
          <cell r="E85">
            <v>10.080000000000002</v>
          </cell>
          <cell r="F85">
            <v>0.47</v>
          </cell>
          <cell r="G85">
            <v>46.62</v>
          </cell>
          <cell r="H85">
            <v>44.01</v>
          </cell>
          <cell r="I85">
            <v>62.37</v>
          </cell>
          <cell r="J85">
            <v>57.42</v>
          </cell>
          <cell r="K85">
            <v>54.9</v>
          </cell>
          <cell r="L85">
            <v>52.02</v>
          </cell>
          <cell r="M85">
            <v>0.25252525252525254</v>
          </cell>
          <cell r="N85">
            <v>0.18808777429467091</v>
          </cell>
          <cell r="O85">
            <v>0.15081967213114755</v>
          </cell>
          <cell r="P85">
            <v>0.15397923875432534</v>
          </cell>
          <cell r="Q85">
            <v>0.18635298442634907</v>
          </cell>
          <cell r="R85">
            <v>0.24498957832291166</v>
          </cell>
          <cell r="S85">
            <v>0.17990247300592133</v>
          </cell>
          <cell r="T85">
            <v>0.14225865209471769</v>
          </cell>
          <cell r="U85">
            <v>0.14859669357939262</v>
          </cell>
          <cell r="V85">
            <v>0.17893684925073583</v>
          </cell>
          <cell r="X85">
            <v>74.25</v>
          </cell>
          <cell r="Y85">
            <v>68.399999999999991</v>
          </cell>
          <cell r="Z85">
            <v>65.34</v>
          </cell>
          <cell r="AA85">
            <v>61.92</v>
          </cell>
          <cell r="AB85">
            <v>0.16000000000000003</v>
          </cell>
          <cell r="AC85">
            <v>0.16052631578947354</v>
          </cell>
          <cell r="AD85">
            <v>0.15977961432506893</v>
          </cell>
          <cell r="AE85">
            <v>0.15988372093023254</v>
          </cell>
        </row>
        <row r="86">
          <cell r="A86" t="str">
            <v>VP2838</v>
          </cell>
          <cell r="E86">
            <v>1.1200000000000001</v>
          </cell>
          <cell r="F86">
            <v>0.47</v>
          </cell>
          <cell r="G86">
            <v>5.61</v>
          </cell>
          <cell r="H86">
            <v>5.29</v>
          </cell>
          <cell r="I86">
            <v>7.41</v>
          </cell>
          <cell r="J86">
            <v>6.86</v>
          </cell>
          <cell r="K86">
            <v>6.58</v>
          </cell>
          <cell r="L86">
            <v>6.22</v>
          </cell>
          <cell r="M86">
            <v>0.24291497975708498</v>
          </cell>
          <cell r="N86">
            <v>0.18221574344023322</v>
          </cell>
          <cell r="O86">
            <v>0.14741641337386013</v>
          </cell>
          <cell r="P86">
            <v>0.14951768488745976</v>
          </cell>
          <cell r="Q86">
            <v>0.18051620536465951</v>
          </cell>
          <cell r="R86">
            <v>0.17948717948717946</v>
          </cell>
          <cell r="S86">
            <v>0.11370262390670553</v>
          </cell>
          <cell r="T86">
            <v>7.5987841945288723E-2</v>
          </cell>
          <cell r="U86">
            <v>0.10450160771704176</v>
          </cell>
          <cell r="V86">
            <v>0.11841981326405387</v>
          </cell>
          <cell r="X86">
            <v>8.82</v>
          </cell>
          <cell r="Y86">
            <v>8.17</v>
          </cell>
          <cell r="Z86">
            <v>7.83</v>
          </cell>
          <cell r="AA86">
            <v>7.4</v>
          </cell>
          <cell r="AB86">
            <v>0.1598639455782313</v>
          </cell>
          <cell r="AC86">
            <v>0.16034271725826188</v>
          </cell>
          <cell r="AD86">
            <v>0.15964240102171137</v>
          </cell>
          <cell r="AE86">
            <v>0.15945945945945952</v>
          </cell>
        </row>
        <row r="87">
          <cell r="A87" t="str">
            <v>VP2839</v>
          </cell>
          <cell r="E87">
            <v>10.080000000000002</v>
          </cell>
          <cell r="F87">
            <v>0.47</v>
          </cell>
          <cell r="G87">
            <v>50.49</v>
          </cell>
          <cell r="H87">
            <v>47.61</v>
          </cell>
          <cell r="I87">
            <v>66.69</v>
          </cell>
          <cell r="J87">
            <v>61.74</v>
          </cell>
          <cell r="K87">
            <v>59.22</v>
          </cell>
          <cell r="L87">
            <v>55.98</v>
          </cell>
          <cell r="M87">
            <v>0.24291497975708495</v>
          </cell>
          <cell r="N87">
            <v>0.18221574344023322</v>
          </cell>
          <cell r="O87">
            <v>0.14741641337386013</v>
          </cell>
          <cell r="P87">
            <v>0.14951768488745976</v>
          </cell>
          <cell r="Q87">
            <v>0.18051620536465951</v>
          </cell>
          <cell r="R87">
            <v>0.23586744639376211</v>
          </cell>
          <cell r="S87">
            <v>0.17460317460317459</v>
          </cell>
          <cell r="T87">
            <v>0.1394799054373522</v>
          </cell>
          <cell r="U87">
            <v>0.14451589853519112</v>
          </cell>
          <cell r="V87">
            <v>0.17361660624236999</v>
          </cell>
          <cell r="X87">
            <v>79.38</v>
          </cell>
          <cell r="Y87">
            <v>73.53</v>
          </cell>
          <cell r="Z87">
            <v>70.47</v>
          </cell>
          <cell r="AA87">
            <v>66.600000000000009</v>
          </cell>
          <cell r="AB87">
            <v>0.15986394557823128</v>
          </cell>
          <cell r="AC87">
            <v>0.16034271725826191</v>
          </cell>
          <cell r="AD87">
            <v>0.15964240102171137</v>
          </cell>
          <cell r="AE87">
            <v>0.15945945945945961</v>
          </cell>
        </row>
        <row r="88">
          <cell r="A88" t="str">
            <v>VP2835</v>
          </cell>
          <cell r="E88">
            <v>1.67</v>
          </cell>
          <cell r="F88">
            <v>0.47</v>
          </cell>
          <cell r="G88">
            <v>8.64</v>
          </cell>
          <cell r="H88">
            <v>8.16</v>
          </cell>
          <cell r="I88">
            <v>11.37</v>
          </cell>
          <cell r="J88">
            <v>10.53</v>
          </cell>
          <cell r="K88">
            <v>10.119999999999999</v>
          </cell>
          <cell r="L88">
            <v>9.59</v>
          </cell>
          <cell r="M88">
            <v>0.24010554089709751</v>
          </cell>
          <cell r="N88">
            <v>0.17948717948717938</v>
          </cell>
          <cell r="O88">
            <v>0.14624505928853743</v>
          </cell>
          <cell r="P88">
            <v>0.14911366006256516</v>
          </cell>
          <cell r="Q88">
            <v>0.17873785993384483</v>
          </cell>
          <cell r="R88">
            <v>0.19876868953386095</v>
          </cell>
          <cell r="S88">
            <v>0.13485280151946807</v>
          </cell>
          <cell r="T88">
            <v>9.9802371541501858E-2</v>
          </cell>
          <cell r="U88">
            <v>0.11991657977059433</v>
          </cell>
          <cell r="V88">
            <v>0.13833511059135631</v>
          </cell>
          <cell r="X88">
            <v>13.54</v>
          </cell>
          <cell r="Y88">
            <v>12.54</v>
          </cell>
          <cell r="Z88">
            <v>12.05</v>
          </cell>
          <cell r="AA88">
            <v>11.42</v>
          </cell>
          <cell r="AB88">
            <v>0.16026587887740029</v>
          </cell>
          <cell r="AC88">
            <v>0.16028708133971292</v>
          </cell>
          <cell r="AD88">
            <v>0.16016597510373456</v>
          </cell>
          <cell r="AE88">
            <v>0.16024518388791595</v>
          </cell>
        </row>
        <row r="89">
          <cell r="A89" t="str">
            <v>VP2837</v>
          </cell>
          <cell r="C89">
            <v>112</v>
          </cell>
          <cell r="E89">
            <v>10.02</v>
          </cell>
          <cell r="F89">
            <v>0.47</v>
          </cell>
          <cell r="G89">
            <v>51.84</v>
          </cell>
          <cell r="H89">
            <v>48.96</v>
          </cell>
          <cell r="I89">
            <v>68.22</v>
          </cell>
          <cell r="J89">
            <v>63.179999999999993</v>
          </cell>
          <cell r="K89">
            <v>60.72</v>
          </cell>
          <cell r="L89">
            <v>57.54</v>
          </cell>
          <cell r="M89">
            <v>0.24010554089709757</v>
          </cell>
          <cell r="N89">
            <v>0.17948717948717935</v>
          </cell>
          <cell r="O89">
            <v>0.14624505928853748</v>
          </cell>
          <cell r="P89">
            <v>0.14911366006256516</v>
          </cell>
          <cell r="Q89">
            <v>0.17873785993384489</v>
          </cell>
          <cell r="R89">
            <v>0.23321606566989145</v>
          </cell>
          <cell r="S89">
            <v>0.17204811649256077</v>
          </cell>
          <cell r="T89">
            <v>0.13850461133069819</v>
          </cell>
          <cell r="U89">
            <v>0.14424748001390336</v>
          </cell>
          <cell r="V89">
            <v>0.17200406837676341</v>
          </cell>
          <cell r="X89">
            <v>81.239999999999995</v>
          </cell>
          <cell r="Y89">
            <v>75.239999999999995</v>
          </cell>
          <cell r="Z89">
            <v>72.300000000000011</v>
          </cell>
          <cell r="AA89">
            <v>68.52</v>
          </cell>
          <cell r="AB89">
            <v>0.16026587887740026</v>
          </cell>
          <cell r="AC89">
            <v>0.16028708133971295</v>
          </cell>
          <cell r="AD89">
            <v>0.16016597510373459</v>
          </cell>
          <cell r="AE89">
            <v>0.16024518388791589</v>
          </cell>
        </row>
        <row r="90">
          <cell r="A90" t="str">
            <v>VP2833</v>
          </cell>
          <cell r="E90">
            <v>9</v>
          </cell>
          <cell r="F90">
            <v>0.47</v>
          </cell>
          <cell r="G90">
            <v>20.75</v>
          </cell>
          <cell r="H90">
            <v>19.579999999999998</v>
          </cell>
          <cell r="I90">
            <v>32.56</v>
          </cell>
          <cell r="J90">
            <v>28.06</v>
          </cell>
          <cell r="K90">
            <v>25.86</v>
          </cell>
          <cell r="L90">
            <v>24.56</v>
          </cell>
          <cell r="M90">
            <v>0.36271498771498778</v>
          </cell>
          <cell r="N90">
            <v>0.26051318602993584</v>
          </cell>
          <cell r="O90">
            <v>0.19760247486465582</v>
          </cell>
          <cell r="P90">
            <v>0.20276872964169385</v>
          </cell>
          <cell r="Q90">
            <v>0.25589984456281833</v>
          </cell>
          <cell r="R90">
            <v>0.34828009828009832</v>
          </cell>
          <cell r="S90">
            <v>0.24376336421952954</v>
          </cell>
          <cell r="T90">
            <v>0.17942768754833718</v>
          </cell>
          <cell r="U90">
            <v>0.19136807817589579</v>
          </cell>
          <cell r="V90">
            <v>0.24070980705596517</v>
          </cell>
          <cell r="X90">
            <v>38.76</v>
          </cell>
          <cell r="Y90">
            <v>33.4</v>
          </cell>
          <cell r="Z90">
            <v>30.79</v>
          </cell>
          <cell r="AA90">
            <v>29.24</v>
          </cell>
          <cell r="AB90">
            <v>0.15995872033023725</v>
          </cell>
          <cell r="AC90">
            <v>0.15988023952095809</v>
          </cell>
          <cell r="AD90">
            <v>0.16011692107827216</v>
          </cell>
          <cell r="AE90">
            <v>0.16005471956224351</v>
          </cell>
        </row>
        <row r="91">
          <cell r="A91" t="str">
            <v>VP2836</v>
          </cell>
          <cell r="E91">
            <v>36</v>
          </cell>
          <cell r="F91">
            <v>0.47</v>
          </cell>
          <cell r="G91">
            <v>83</v>
          </cell>
          <cell r="H91">
            <v>78.319999999999993</v>
          </cell>
          <cell r="I91">
            <v>130.24</v>
          </cell>
          <cell r="J91">
            <v>112.24</v>
          </cell>
          <cell r="K91">
            <v>103.44</v>
          </cell>
          <cell r="L91">
            <v>98.24</v>
          </cell>
          <cell r="M91">
            <v>0.36271498771498778</v>
          </cell>
          <cell r="N91">
            <v>0.26051318602993584</v>
          </cell>
          <cell r="O91">
            <v>0.19760247486465582</v>
          </cell>
          <cell r="P91">
            <v>0.20276872964169385</v>
          </cell>
          <cell r="Q91">
            <v>0.25589984456281833</v>
          </cell>
          <cell r="R91">
            <v>0.35910626535626539</v>
          </cell>
          <cell r="S91">
            <v>0.25632573057733427</v>
          </cell>
          <cell r="T91">
            <v>0.19305877803557617</v>
          </cell>
          <cell r="U91">
            <v>0.19991856677524431</v>
          </cell>
          <cell r="V91">
            <v>0.25210233518610503</v>
          </cell>
          <cell r="X91">
            <v>155.04</v>
          </cell>
          <cell r="Y91">
            <v>133.6</v>
          </cell>
          <cell r="Z91">
            <v>123.16</v>
          </cell>
          <cell r="AA91">
            <v>116.96</v>
          </cell>
          <cell r="AB91">
            <v>0.15995872033023725</v>
          </cell>
          <cell r="AC91">
            <v>0.15988023952095809</v>
          </cell>
          <cell r="AD91">
            <v>0.16011692107827216</v>
          </cell>
          <cell r="AE91">
            <v>0.16005471956224351</v>
          </cell>
        </row>
        <row r="92">
          <cell r="A92" t="str">
            <v>VP2037</v>
          </cell>
          <cell r="E92">
            <v>0.6</v>
          </cell>
          <cell r="F92">
            <v>0.47</v>
          </cell>
          <cell r="G92">
            <v>7.34</v>
          </cell>
          <cell r="H92">
            <v>6.93</v>
          </cell>
          <cell r="I92">
            <v>8.7899999999999991</v>
          </cell>
          <cell r="J92">
            <v>8.49</v>
          </cell>
          <cell r="K92">
            <v>8.34</v>
          </cell>
          <cell r="L92">
            <v>7.89</v>
          </cell>
          <cell r="M92">
            <v>0.16496018202502838</v>
          </cell>
          <cell r="N92">
            <v>0.13545347467608956</v>
          </cell>
          <cell r="O92">
            <v>0.11990407673860912</v>
          </cell>
          <cell r="P92">
            <v>0.12167300380228137</v>
          </cell>
          <cell r="Q92">
            <v>0.13549768431050213</v>
          </cell>
          <cell r="R92">
            <v>0.11149032992036398</v>
          </cell>
          <cell r="S92">
            <v>8.0094228504122539E-2</v>
          </cell>
          <cell r="T92">
            <v>6.3549160671462837E-2</v>
          </cell>
          <cell r="U92">
            <v>8.6185044359949295E-2</v>
          </cell>
          <cell r="V92">
            <v>8.5329690863974655E-2</v>
          </cell>
          <cell r="X92">
            <v>10.46</v>
          </cell>
          <cell r="Y92">
            <v>10.11</v>
          </cell>
          <cell r="Z92">
            <v>9.93</v>
          </cell>
          <cell r="AA92">
            <v>9.39</v>
          </cell>
          <cell r="AB92">
            <v>0.1596558317399619</v>
          </cell>
          <cell r="AC92">
            <v>0.16023738872403553</v>
          </cell>
          <cell r="AD92">
            <v>0.16012084592145015</v>
          </cell>
          <cell r="AE92">
            <v>0.15974440894568698</v>
          </cell>
        </row>
        <row r="93">
          <cell r="A93" t="str">
            <v>VP2038</v>
          </cell>
          <cell r="E93">
            <v>5.3999999999999995</v>
          </cell>
          <cell r="F93">
            <v>0.47</v>
          </cell>
          <cell r="G93">
            <v>66.06</v>
          </cell>
          <cell r="H93">
            <v>62.37</v>
          </cell>
          <cell r="I93">
            <v>79.109999999999985</v>
          </cell>
          <cell r="J93">
            <v>76.41</v>
          </cell>
          <cell r="K93">
            <v>75.06</v>
          </cell>
          <cell r="L93">
            <v>71.009999999999991</v>
          </cell>
          <cell r="M93">
            <v>0.16496018202502827</v>
          </cell>
          <cell r="N93">
            <v>0.13545347467608945</v>
          </cell>
          <cell r="O93">
            <v>0.1199040767386091</v>
          </cell>
          <cell r="P93">
            <v>0.1216730038022813</v>
          </cell>
          <cell r="Q93">
            <v>0.13549768431050202</v>
          </cell>
          <cell r="R93">
            <v>0.1590190873467322</v>
          </cell>
          <cell r="S93">
            <v>0.12930244732364865</v>
          </cell>
          <cell r="T93">
            <v>0.11364241939781507</v>
          </cell>
          <cell r="U93">
            <v>0.11772989719757773</v>
          </cell>
          <cell r="V93">
            <v>0.1299234628164434</v>
          </cell>
          <cell r="X93">
            <v>94.140000000000015</v>
          </cell>
          <cell r="Y93">
            <v>90.99</v>
          </cell>
          <cell r="Z93">
            <v>89.37</v>
          </cell>
          <cell r="AA93">
            <v>84.51</v>
          </cell>
          <cell r="AB93">
            <v>0.15965583173996203</v>
          </cell>
          <cell r="AC93">
            <v>0.16023738872403559</v>
          </cell>
          <cell r="AD93">
            <v>0.16012084592145018</v>
          </cell>
          <cell r="AE93">
            <v>0.15974440894568706</v>
          </cell>
        </row>
        <row r="94">
          <cell r="A94" t="str">
            <v>VP2855</v>
          </cell>
          <cell r="E94">
            <v>2</v>
          </cell>
          <cell r="F94">
            <v>0.47</v>
          </cell>
          <cell r="G94">
            <v>9.44</v>
          </cell>
          <cell r="H94">
            <v>8.91</v>
          </cell>
          <cell r="I94">
            <v>12.6</v>
          </cell>
          <cell r="J94">
            <v>11.6</v>
          </cell>
          <cell r="K94">
            <v>11.11</v>
          </cell>
          <cell r="L94">
            <v>10.52</v>
          </cell>
          <cell r="M94">
            <v>0.25079365079365079</v>
          </cell>
          <cell r="N94">
            <v>0.18620689655172415</v>
          </cell>
          <cell r="O94">
            <v>0.15031503150315031</v>
          </cell>
          <cell r="P94">
            <v>0.15304182509505698</v>
          </cell>
          <cell r="Q94">
            <v>0.18508935098589557</v>
          </cell>
          <cell r="R94">
            <v>0.21349206349206354</v>
          </cell>
          <cell r="S94">
            <v>0.14568965517241381</v>
          </cell>
          <cell r="T94">
            <v>0.10801080108010801</v>
          </cell>
          <cell r="U94">
            <v>0.12642585551330793</v>
          </cell>
          <cell r="V94">
            <v>0.14840459381447332</v>
          </cell>
          <cell r="X94">
            <v>15</v>
          </cell>
          <cell r="Y94">
            <v>13.81</v>
          </cell>
          <cell r="Z94">
            <v>13.23</v>
          </cell>
          <cell r="AA94">
            <v>12.52</v>
          </cell>
          <cell r="AB94">
            <v>0.16000000000000003</v>
          </cell>
          <cell r="AC94">
            <v>0.16002896451846493</v>
          </cell>
          <cell r="AD94">
            <v>0.1602418745275889</v>
          </cell>
          <cell r="AE94">
            <v>0.15974440894568689</v>
          </cell>
        </row>
        <row r="95">
          <cell r="A95" t="str">
            <v>VP2857</v>
          </cell>
          <cell r="E95">
            <v>16</v>
          </cell>
          <cell r="F95">
            <v>0.47</v>
          </cell>
          <cell r="G95">
            <v>75.52</v>
          </cell>
          <cell r="H95">
            <v>71.28</v>
          </cell>
          <cell r="I95">
            <v>100.8</v>
          </cell>
          <cell r="J95">
            <v>92.8</v>
          </cell>
          <cell r="K95">
            <v>88.88</v>
          </cell>
          <cell r="L95">
            <v>84.16</v>
          </cell>
          <cell r="M95">
            <v>0.25079365079365079</v>
          </cell>
          <cell r="N95">
            <v>0.18620689655172415</v>
          </cell>
          <cell r="O95">
            <v>0.15031503150315031</v>
          </cell>
          <cell r="P95">
            <v>0.15304182509505698</v>
          </cell>
          <cell r="Q95">
            <v>0.18508935098589557</v>
          </cell>
          <cell r="R95">
            <v>0.24613095238095242</v>
          </cell>
          <cell r="S95">
            <v>0.18114224137931037</v>
          </cell>
          <cell r="T95">
            <v>0.14502700270027002</v>
          </cell>
          <cell r="U95">
            <v>0.14971482889733836</v>
          </cell>
          <cell r="V95">
            <v>0.18050375633946777</v>
          </cell>
          <cell r="X95">
            <v>120</v>
          </cell>
          <cell r="Y95">
            <v>110.48</v>
          </cell>
          <cell r="Z95">
            <v>105.84</v>
          </cell>
          <cell r="AA95">
            <v>100.16</v>
          </cell>
          <cell r="AB95">
            <v>0.16000000000000003</v>
          </cell>
          <cell r="AC95">
            <v>0.16002896451846493</v>
          </cell>
          <cell r="AD95">
            <v>0.1602418745275889</v>
          </cell>
          <cell r="AE95">
            <v>0.15974440894568689</v>
          </cell>
        </row>
        <row r="96">
          <cell r="A96" t="str">
            <v>VP29505</v>
          </cell>
          <cell r="E96">
            <v>2</v>
          </cell>
          <cell r="F96">
            <v>0.47</v>
          </cell>
          <cell r="G96">
            <v>9.44</v>
          </cell>
          <cell r="H96">
            <v>8.91</v>
          </cell>
          <cell r="I96">
            <v>12.6</v>
          </cell>
          <cell r="J96">
            <v>11.6</v>
          </cell>
          <cell r="K96">
            <v>11.11</v>
          </cell>
          <cell r="L96">
            <v>10.52</v>
          </cell>
          <cell r="M96">
            <v>0.25079365079365079</v>
          </cell>
          <cell r="N96">
            <v>0.18620689655172415</v>
          </cell>
          <cell r="O96">
            <v>0.15031503150315031</v>
          </cell>
          <cell r="P96">
            <v>0.15304182509505698</v>
          </cell>
          <cell r="Q96">
            <v>0.18508935098589557</v>
          </cell>
          <cell r="R96">
            <v>0.21349206349206354</v>
          </cell>
          <cell r="S96">
            <v>0.14568965517241381</v>
          </cell>
          <cell r="T96">
            <v>0.10801080108010801</v>
          </cell>
          <cell r="U96">
            <v>0.12642585551330793</v>
          </cell>
          <cell r="V96">
            <v>0.14840459381447332</v>
          </cell>
          <cell r="X96">
            <v>15</v>
          </cell>
          <cell r="Y96">
            <v>13.81</v>
          </cell>
          <cell r="Z96">
            <v>13.23</v>
          </cell>
          <cell r="AA96">
            <v>12.52</v>
          </cell>
          <cell r="AB96">
            <v>0.16000000000000003</v>
          </cell>
          <cell r="AC96">
            <v>0.16002896451846493</v>
          </cell>
          <cell r="AD96">
            <v>0.1602418745275889</v>
          </cell>
          <cell r="AE96">
            <v>0.15974440894568689</v>
          </cell>
        </row>
        <row r="97">
          <cell r="A97" t="str">
            <v>VP29507</v>
          </cell>
          <cell r="E97">
            <v>16</v>
          </cell>
          <cell r="F97">
            <v>0.47</v>
          </cell>
          <cell r="G97">
            <v>75.52</v>
          </cell>
          <cell r="H97">
            <v>71.28</v>
          </cell>
          <cell r="I97">
            <v>100.8</v>
          </cell>
          <cell r="J97">
            <v>92.8</v>
          </cell>
          <cell r="K97">
            <v>88.88</v>
          </cell>
          <cell r="L97">
            <v>84.16</v>
          </cell>
          <cell r="M97">
            <v>0.25079365079365079</v>
          </cell>
          <cell r="N97">
            <v>0.18620689655172415</v>
          </cell>
          <cell r="O97">
            <v>0.15031503150315031</v>
          </cell>
          <cell r="P97">
            <v>0.15304182509505698</v>
          </cell>
          <cell r="Q97">
            <v>0.18508935098589557</v>
          </cell>
          <cell r="R97">
            <v>0.24613095238095242</v>
          </cell>
          <cell r="S97">
            <v>0.18114224137931037</v>
          </cell>
          <cell r="T97">
            <v>0.14502700270027002</v>
          </cell>
          <cell r="U97">
            <v>0.14971482889733836</v>
          </cell>
          <cell r="V97">
            <v>0.18050375633946777</v>
          </cell>
          <cell r="X97">
            <v>120</v>
          </cell>
          <cell r="Y97">
            <v>110.48</v>
          </cell>
          <cell r="Z97">
            <v>105.84</v>
          </cell>
          <cell r="AA97">
            <v>100.16</v>
          </cell>
          <cell r="AB97">
            <v>0.16000000000000003</v>
          </cell>
          <cell r="AC97">
            <v>0.16002896451846493</v>
          </cell>
          <cell r="AD97">
            <v>0.1602418745275889</v>
          </cell>
          <cell r="AE97">
            <v>0.15974440894568689</v>
          </cell>
        </row>
        <row r="98">
          <cell r="A98" t="str">
            <v>VP2865</v>
          </cell>
          <cell r="E98">
            <v>2</v>
          </cell>
          <cell r="F98">
            <v>0.47</v>
          </cell>
          <cell r="G98">
            <v>9.44</v>
          </cell>
          <cell r="H98">
            <v>8.91</v>
          </cell>
          <cell r="I98">
            <v>12.6</v>
          </cell>
          <cell r="J98">
            <v>11.6</v>
          </cell>
          <cell r="K98">
            <v>11.11</v>
          </cell>
          <cell r="L98">
            <v>10.52</v>
          </cell>
          <cell r="M98">
            <v>0.25079365079365079</v>
          </cell>
          <cell r="N98">
            <v>0.18620689655172415</v>
          </cell>
          <cell r="O98">
            <v>0.15031503150315031</v>
          </cell>
          <cell r="P98">
            <v>0.15304182509505698</v>
          </cell>
          <cell r="Q98">
            <v>0.18508935098589557</v>
          </cell>
          <cell r="R98">
            <v>0.21349206349206354</v>
          </cell>
          <cell r="S98">
            <v>0.14568965517241381</v>
          </cell>
          <cell r="T98">
            <v>0.10801080108010801</v>
          </cell>
          <cell r="U98">
            <v>0.12642585551330793</v>
          </cell>
          <cell r="V98">
            <v>0.14840459381447332</v>
          </cell>
          <cell r="X98">
            <v>15</v>
          </cell>
          <cell r="Y98">
            <v>13.81</v>
          </cell>
          <cell r="Z98">
            <v>13.23</v>
          </cell>
          <cell r="AA98">
            <v>12.52</v>
          </cell>
          <cell r="AB98">
            <v>0.16000000000000003</v>
          </cell>
          <cell r="AC98">
            <v>0.16002896451846493</v>
          </cell>
          <cell r="AD98">
            <v>0.1602418745275889</v>
          </cell>
          <cell r="AE98">
            <v>0.15974440894568689</v>
          </cell>
        </row>
        <row r="99">
          <cell r="A99" t="str">
            <v>VP2867</v>
          </cell>
          <cell r="E99">
            <v>16</v>
          </cell>
          <cell r="F99">
            <v>0.47</v>
          </cell>
          <cell r="G99">
            <v>75.52</v>
          </cell>
          <cell r="H99">
            <v>71.28</v>
          </cell>
          <cell r="I99">
            <v>100.8</v>
          </cell>
          <cell r="J99">
            <v>92.8</v>
          </cell>
          <cell r="K99">
            <v>88.88</v>
          </cell>
          <cell r="L99">
            <v>84.16</v>
          </cell>
          <cell r="M99">
            <v>0.25079365079365079</v>
          </cell>
          <cell r="N99">
            <v>0.18620689655172415</v>
          </cell>
          <cell r="O99">
            <v>0.15031503150315031</v>
          </cell>
          <cell r="P99">
            <v>0.15304182509505698</v>
          </cell>
          <cell r="Q99">
            <v>0.18508935098589557</v>
          </cell>
          <cell r="R99">
            <v>0.24613095238095242</v>
          </cell>
          <cell r="S99">
            <v>0.18114224137931037</v>
          </cell>
          <cell r="T99">
            <v>0.14502700270027002</v>
          </cell>
          <cell r="U99">
            <v>0.14971482889733836</v>
          </cell>
          <cell r="V99">
            <v>0.18050375633946777</v>
          </cell>
          <cell r="X99">
            <v>120</v>
          </cell>
          <cell r="Y99">
            <v>110.48</v>
          </cell>
          <cell r="Z99">
            <v>105.84</v>
          </cell>
          <cell r="AA99">
            <v>100.16</v>
          </cell>
          <cell r="AB99">
            <v>0.16000000000000003</v>
          </cell>
          <cell r="AC99">
            <v>0.16002896451846493</v>
          </cell>
          <cell r="AD99">
            <v>0.1602418745275889</v>
          </cell>
          <cell r="AE99">
            <v>0.15974440894568689</v>
          </cell>
        </row>
        <row r="100">
          <cell r="A100" t="str">
            <v>VP2085</v>
          </cell>
          <cell r="E100">
            <v>1.25</v>
          </cell>
          <cell r="F100">
            <v>0.47</v>
          </cell>
          <cell r="G100">
            <v>5.18</v>
          </cell>
          <cell r="H100">
            <v>4.8899999999999997</v>
          </cell>
          <cell r="I100">
            <v>7.08</v>
          </cell>
          <cell r="J100">
            <v>6.46</v>
          </cell>
          <cell r="K100">
            <v>6.14</v>
          </cell>
          <cell r="L100">
            <v>5.82</v>
          </cell>
          <cell r="M100">
            <v>0.26836158192090398</v>
          </cell>
          <cell r="N100">
            <v>0.19814241486068115</v>
          </cell>
          <cell r="O100">
            <v>0.15635179153094464</v>
          </cell>
          <cell r="P100">
            <v>0.15979381443298979</v>
          </cell>
          <cell r="Q100">
            <v>0.19566240068637991</v>
          </cell>
          <cell r="R100">
            <v>0.20197740112994356</v>
          </cell>
          <cell r="S100">
            <v>0.1253869969040248</v>
          </cell>
          <cell r="T100">
            <v>7.9804560260586327E-2</v>
          </cell>
          <cell r="U100">
            <v>0.11168384879725095</v>
          </cell>
          <cell r="V100">
            <v>0.1297132017729514</v>
          </cell>
          <cell r="X100">
            <v>8.43</v>
          </cell>
          <cell r="Y100">
            <v>7.69</v>
          </cell>
          <cell r="Z100">
            <v>7.31</v>
          </cell>
          <cell r="AA100">
            <v>6.93</v>
          </cell>
          <cell r="AB100">
            <v>0.16014234875444835</v>
          </cell>
          <cell r="AC100">
            <v>0.15994798439531865</v>
          </cell>
          <cell r="AD100">
            <v>0.16005471956224351</v>
          </cell>
          <cell r="AE100">
            <v>0.16017316017316011</v>
          </cell>
        </row>
        <row r="101">
          <cell r="A101" t="str">
            <v>VP2086</v>
          </cell>
          <cell r="E101">
            <v>11.25</v>
          </cell>
          <cell r="F101">
            <v>0.47</v>
          </cell>
          <cell r="G101">
            <v>46.62</v>
          </cell>
          <cell r="H101">
            <v>44.01</v>
          </cell>
          <cell r="I101">
            <v>63.72</v>
          </cell>
          <cell r="J101">
            <v>58.14</v>
          </cell>
          <cell r="K101">
            <v>55.26</v>
          </cell>
          <cell r="L101">
            <v>52.38</v>
          </cell>
          <cell r="M101">
            <v>0.26836158192090398</v>
          </cell>
          <cell r="N101">
            <v>0.19814241486068115</v>
          </cell>
          <cell r="O101">
            <v>0.15635179153094464</v>
          </cell>
          <cell r="P101">
            <v>0.15979381443298976</v>
          </cell>
          <cell r="Q101">
            <v>0.19566240068637991</v>
          </cell>
          <cell r="R101">
            <v>0.26098556183301952</v>
          </cell>
          <cell r="S101">
            <v>0.19005847953216379</v>
          </cell>
          <cell r="T101">
            <v>0.14784654361201593</v>
          </cell>
          <cell r="U101">
            <v>0.15444826269568546</v>
          </cell>
          <cell r="V101">
            <v>0.18833471191822118</v>
          </cell>
          <cell r="X101">
            <v>75.87</v>
          </cell>
          <cell r="Y101">
            <v>69.210000000000008</v>
          </cell>
          <cell r="Z101">
            <v>65.789999999999992</v>
          </cell>
          <cell r="AA101">
            <v>62.37</v>
          </cell>
          <cell r="AB101">
            <v>0.16014234875444847</v>
          </cell>
          <cell r="AC101">
            <v>0.15994798439531868</v>
          </cell>
          <cell r="AD101">
            <v>0.16005471956224343</v>
          </cell>
          <cell r="AE101">
            <v>0.16017316017316011</v>
          </cell>
        </row>
        <row r="102">
          <cell r="A102" t="str">
            <v>VP</v>
          </cell>
          <cell r="E102">
            <v>0</v>
          </cell>
          <cell r="F102">
            <v>0.47</v>
          </cell>
          <cell r="G102" t="e">
            <v>#N/A</v>
          </cell>
          <cell r="H102" t="e">
            <v>#N/A</v>
          </cell>
          <cell r="I102" t="e">
            <v>#N/A</v>
          </cell>
          <cell r="J102" t="e">
            <v>#N/A</v>
          </cell>
          <cell r="K102" t="e">
            <v>#N/A</v>
          </cell>
          <cell r="L102" t="e">
            <v>#N/A</v>
          </cell>
          <cell r="M102" t="e">
            <v>#N/A</v>
          </cell>
          <cell r="N102" t="e">
            <v>#N/A</v>
          </cell>
          <cell r="O102" t="e">
            <v>#N/A</v>
          </cell>
          <cell r="P102" t="e">
            <v>#N/A</v>
          </cell>
          <cell r="R102" t="e">
            <v>#N/A</v>
          </cell>
          <cell r="S102" t="e">
            <v>#N/A</v>
          </cell>
          <cell r="T102" t="e">
            <v>#N/A</v>
          </cell>
          <cell r="U102" t="e">
            <v>#N/A</v>
          </cell>
          <cell r="X102" t="e">
            <v>#N/A</v>
          </cell>
          <cell r="Y102" t="e">
            <v>#N/A</v>
          </cell>
          <cell r="Z102" t="e">
            <v>#N/A</v>
          </cell>
          <cell r="AA102" t="e">
            <v>#N/A</v>
          </cell>
          <cell r="AB102" t="e">
            <v>#N/A</v>
          </cell>
          <cell r="AC102" t="e">
            <v>#N/A</v>
          </cell>
          <cell r="AD102" t="e">
            <v>#N/A</v>
          </cell>
          <cell r="AE102" t="e">
            <v>#N/A</v>
          </cell>
        </row>
        <row r="103">
          <cell r="A103" t="str">
            <v>VP2087</v>
          </cell>
          <cell r="E103">
            <v>4.7</v>
          </cell>
          <cell r="F103">
            <v>0.47</v>
          </cell>
          <cell r="G103">
            <v>9.02</v>
          </cell>
          <cell r="H103">
            <v>8.52</v>
          </cell>
          <cell r="I103">
            <v>14.99</v>
          </cell>
          <cell r="J103">
            <v>12.63</v>
          </cell>
          <cell r="K103">
            <v>11.49</v>
          </cell>
          <cell r="L103">
            <v>10.93</v>
          </cell>
          <cell r="M103">
            <v>0.39826551034022684</v>
          </cell>
          <cell r="N103">
            <v>0.28582739509105315</v>
          </cell>
          <cell r="O103">
            <v>0.21496953872932992</v>
          </cell>
          <cell r="P103">
            <v>0.22049405306495884</v>
          </cell>
          <cell r="Q103">
            <v>0.27988912430639218</v>
          </cell>
          <cell r="R103">
            <v>0.36691127418278857</v>
          </cell>
          <cell r="S103">
            <v>0.24861441013460026</v>
          </cell>
          <cell r="T103">
            <v>0.17406440382941696</v>
          </cell>
          <cell r="U103">
            <v>0.19487648673376029</v>
          </cell>
          <cell r="V103">
            <v>0.24611664372014153</v>
          </cell>
          <cell r="X103">
            <v>17.850000000000001</v>
          </cell>
          <cell r="Y103">
            <v>15.04</v>
          </cell>
          <cell r="Z103">
            <v>13.68</v>
          </cell>
          <cell r="AA103">
            <v>13.01</v>
          </cell>
          <cell r="AB103">
            <v>0.16022408963585438</v>
          </cell>
          <cell r="AC103">
            <v>0.16023936170212755</v>
          </cell>
          <cell r="AD103">
            <v>0.16008771929824558</v>
          </cell>
          <cell r="AE103">
            <v>0.15987701767870868</v>
          </cell>
        </row>
        <row r="104">
          <cell r="A104" t="str">
            <v>VP2088</v>
          </cell>
          <cell r="E104">
            <v>18.8</v>
          </cell>
          <cell r="F104">
            <v>0.47</v>
          </cell>
          <cell r="G104">
            <v>36.08</v>
          </cell>
          <cell r="H104">
            <v>34.08</v>
          </cell>
          <cell r="I104">
            <v>59.96</v>
          </cell>
          <cell r="J104">
            <v>50.52</v>
          </cell>
          <cell r="K104">
            <v>45.96</v>
          </cell>
          <cell r="L104">
            <v>43.72</v>
          </cell>
          <cell r="M104">
            <v>0.39826551034022684</v>
          </cell>
          <cell r="N104">
            <v>0.28582739509105315</v>
          </cell>
          <cell r="O104">
            <v>0.21496953872932992</v>
          </cell>
          <cell r="P104">
            <v>0.22049405306495884</v>
          </cell>
          <cell r="Q104">
            <v>0.27988912430639218</v>
          </cell>
          <cell r="R104">
            <v>0.3904269513008673</v>
          </cell>
          <cell r="S104">
            <v>0.27652414885193988</v>
          </cell>
          <cell r="T104">
            <v>0.20474325500435164</v>
          </cell>
          <cell r="U104">
            <v>0.21408966148215922</v>
          </cell>
          <cell r="V104">
            <v>0.2714460041598295</v>
          </cell>
          <cell r="X104">
            <v>71.400000000000006</v>
          </cell>
          <cell r="Y104">
            <v>60.16</v>
          </cell>
          <cell r="Z104">
            <v>54.72</v>
          </cell>
          <cell r="AA104">
            <v>52.04</v>
          </cell>
          <cell r="AB104">
            <v>0.16022408963585438</v>
          </cell>
          <cell r="AC104">
            <v>0.16023936170212755</v>
          </cell>
          <cell r="AD104">
            <v>0.16008771929824558</v>
          </cell>
          <cell r="AE104">
            <v>0.15987701767870868</v>
          </cell>
        </row>
        <row r="105">
          <cell r="A105" t="str">
            <v>VP23071</v>
          </cell>
          <cell r="E105">
            <v>8.75</v>
          </cell>
          <cell r="F105">
            <v>0.47</v>
          </cell>
          <cell r="G105">
            <v>11.91</v>
          </cell>
          <cell r="H105">
            <v>11.24</v>
          </cell>
          <cell r="I105">
            <v>22.47</v>
          </cell>
          <cell r="J105">
            <v>18.100000000000001</v>
          </cell>
          <cell r="K105">
            <v>15.96</v>
          </cell>
          <cell r="L105">
            <v>15.21</v>
          </cell>
          <cell r="M105">
            <v>0.46995994659546059</v>
          </cell>
          <cell r="N105">
            <v>0.34198895027624315</v>
          </cell>
          <cell r="O105">
            <v>0.25375939849624063</v>
          </cell>
          <cell r="P105">
            <v>0.26101249178172259</v>
          </cell>
          <cell r="Q105">
            <v>0.33168019678741667</v>
          </cell>
          <cell r="R105">
            <v>0.44904316866933686</v>
          </cell>
          <cell r="S105">
            <v>0.31602209944751386</v>
          </cell>
          <cell r="T105">
            <v>0.22431077694235593</v>
          </cell>
          <cell r="U105">
            <v>0.24260355029585801</v>
          </cell>
          <cell r="V105">
            <v>0.30799489883876618</v>
          </cell>
          <cell r="X105">
            <v>26.75</v>
          </cell>
          <cell r="Y105">
            <v>21.55</v>
          </cell>
          <cell r="Z105">
            <v>19</v>
          </cell>
          <cell r="AA105">
            <v>18.11</v>
          </cell>
          <cell r="AB105">
            <v>0.16000000000000003</v>
          </cell>
          <cell r="AC105">
            <v>0.16009280742459392</v>
          </cell>
          <cell r="AD105">
            <v>0.15999999999999995</v>
          </cell>
          <cell r="AE105">
            <v>0.16013252346769732</v>
          </cell>
        </row>
        <row r="106">
          <cell r="A106" t="str">
            <v>VP2307</v>
          </cell>
          <cell r="E106">
            <v>35</v>
          </cell>
          <cell r="F106">
            <v>0.47</v>
          </cell>
          <cell r="G106">
            <v>47.64</v>
          </cell>
          <cell r="H106">
            <v>44.96</v>
          </cell>
          <cell r="I106">
            <v>89.88</v>
          </cell>
          <cell r="J106">
            <v>72.400000000000006</v>
          </cell>
          <cell r="K106">
            <v>63.84</v>
          </cell>
          <cell r="L106">
            <v>60.84</v>
          </cell>
          <cell r="M106">
            <v>0.46995994659546059</v>
          </cell>
          <cell r="N106">
            <v>0.34198895027624315</v>
          </cell>
          <cell r="O106">
            <v>0.25375939849624063</v>
          </cell>
          <cell r="P106">
            <v>0.26101249178172259</v>
          </cell>
          <cell r="Q106">
            <v>0.33168019678741667</v>
          </cell>
          <cell r="R106">
            <v>0.46473075211392967</v>
          </cell>
          <cell r="S106">
            <v>0.33549723756906086</v>
          </cell>
          <cell r="T106">
            <v>0.24639724310776945</v>
          </cell>
          <cell r="U106">
            <v>0.25641025641025644</v>
          </cell>
          <cell r="V106">
            <v>0.32575887230025408</v>
          </cell>
          <cell r="X106">
            <v>107</v>
          </cell>
          <cell r="Y106">
            <v>86.2</v>
          </cell>
          <cell r="Z106">
            <v>76</v>
          </cell>
          <cell r="AA106">
            <v>72.44</v>
          </cell>
          <cell r="AB106">
            <v>0.16000000000000003</v>
          </cell>
          <cell r="AC106">
            <v>0.16009280742459392</v>
          </cell>
          <cell r="AD106">
            <v>0.15999999999999995</v>
          </cell>
          <cell r="AE106">
            <v>0.16013252346769732</v>
          </cell>
        </row>
        <row r="107">
          <cell r="A107" t="str">
            <v>VP2301</v>
          </cell>
          <cell r="E107">
            <v>4.7</v>
          </cell>
          <cell r="F107">
            <v>0.47</v>
          </cell>
          <cell r="G107">
            <v>9.02</v>
          </cell>
          <cell r="H107">
            <v>8.52</v>
          </cell>
          <cell r="I107">
            <v>14.99</v>
          </cell>
          <cell r="J107">
            <v>12.63</v>
          </cell>
          <cell r="K107">
            <v>11.49</v>
          </cell>
          <cell r="L107">
            <v>10.93</v>
          </cell>
          <cell r="M107">
            <v>0.39826551034022684</v>
          </cell>
          <cell r="N107">
            <v>0.28582739509105315</v>
          </cell>
          <cell r="O107">
            <v>0.21496953872932992</v>
          </cell>
          <cell r="P107">
            <v>0.22049405306495884</v>
          </cell>
          <cell r="Q107">
            <v>0.27988912430639218</v>
          </cell>
          <cell r="R107">
            <v>0.36691127418278857</v>
          </cell>
          <cell r="S107">
            <v>0.24861441013460026</v>
          </cell>
          <cell r="T107">
            <v>0.17406440382941696</v>
          </cell>
          <cell r="U107">
            <v>0.19487648673376029</v>
          </cell>
          <cell r="V107">
            <v>0.24611664372014153</v>
          </cell>
          <cell r="X107">
            <v>17.850000000000001</v>
          </cell>
          <cell r="Y107">
            <v>15.04</v>
          </cell>
          <cell r="Z107">
            <v>13.68</v>
          </cell>
          <cell r="AA107">
            <v>13.01</v>
          </cell>
          <cell r="AB107">
            <v>0.16022408963585438</v>
          </cell>
          <cell r="AC107">
            <v>0.16023936170212755</v>
          </cell>
          <cell r="AD107">
            <v>0.16008771929824558</v>
          </cell>
          <cell r="AE107">
            <v>0.15987701767870868</v>
          </cell>
        </row>
        <row r="108">
          <cell r="A108" t="str">
            <v>VP2302</v>
          </cell>
          <cell r="E108">
            <v>18.8</v>
          </cell>
          <cell r="F108">
            <v>0.47</v>
          </cell>
          <cell r="G108">
            <v>36.08</v>
          </cell>
          <cell r="H108">
            <v>34.08</v>
          </cell>
          <cell r="I108">
            <v>59.96</v>
          </cell>
          <cell r="J108">
            <v>50.52</v>
          </cell>
          <cell r="K108">
            <v>45.96</v>
          </cell>
          <cell r="L108">
            <v>43.72</v>
          </cell>
          <cell r="M108">
            <v>0.39826551034022684</v>
          </cell>
          <cell r="N108">
            <v>0.28582739509105315</v>
          </cell>
          <cell r="O108">
            <v>0.21496953872932992</v>
          </cell>
          <cell r="P108">
            <v>0.22049405306495884</v>
          </cell>
          <cell r="Q108">
            <v>0.27988912430639218</v>
          </cell>
          <cell r="R108">
            <v>0.3904269513008673</v>
          </cell>
          <cell r="S108">
            <v>0.27652414885193988</v>
          </cell>
          <cell r="T108">
            <v>0.20474325500435164</v>
          </cell>
          <cell r="U108">
            <v>0.21408966148215922</v>
          </cell>
          <cell r="V108">
            <v>0.2714460041598295</v>
          </cell>
          <cell r="X108">
            <v>71.400000000000006</v>
          </cell>
          <cell r="Y108">
            <v>60.16</v>
          </cell>
          <cell r="Z108">
            <v>54.72</v>
          </cell>
          <cell r="AA108">
            <v>52.04</v>
          </cell>
          <cell r="AB108">
            <v>0.16022408963585438</v>
          </cell>
          <cell r="AC108">
            <v>0.16023936170212755</v>
          </cell>
          <cell r="AD108">
            <v>0.16008771929824558</v>
          </cell>
          <cell r="AE108">
            <v>0.15987701767870868</v>
          </cell>
        </row>
        <row r="109">
          <cell r="A109" t="str">
            <v>VP23051</v>
          </cell>
          <cell r="E109">
            <v>8.75</v>
          </cell>
          <cell r="F109">
            <v>0.47</v>
          </cell>
          <cell r="G109">
            <v>11.91</v>
          </cell>
          <cell r="H109">
            <v>11.24</v>
          </cell>
          <cell r="I109">
            <v>22.47</v>
          </cell>
          <cell r="J109">
            <v>18.100000000000001</v>
          </cell>
          <cell r="K109">
            <v>15.96</v>
          </cell>
          <cell r="L109">
            <v>15.21</v>
          </cell>
          <cell r="M109">
            <v>0.46995994659546059</v>
          </cell>
          <cell r="N109">
            <v>0.34198895027624315</v>
          </cell>
          <cell r="O109">
            <v>0.25375939849624063</v>
          </cell>
          <cell r="P109">
            <v>0.26101249178172259</v>
          </cell>
          <cell r="Q109">
            <v>0.33168019678741667</v>
          </cell>
          <cell r="R109">
            <v>0.44904316866933686</v>
          </cell>
          <cell r="S109">
            <v>0.31602209944751386</v>
          </cell>
          <cell r="T109">
            <v>0.22431077694235593</v>
          </cell>
          <cell r="U109">
            <v>0.24260355029585801</v>
          </cell>
          <cell r="V109">
            <v>0.30799489883876618</v>
          </cell>
          <cell r="X109">
            <v>26.75</v>
          </cell>
          <cell r="Y109">
            <v>21.55</v>
          </cell>
          <cell r="Z109">
            <v>19</v>
          </cell>
          <cell r="AA109">
            <v>18.11</v>
          </cell>
          <cell r="AB109">
            <v>0.16000000000000003</v>
          </cell>
          <cell r="AC109">
            <v>0.16009280742459392</v>
          </cell>
          <cell r="AD109">
            <v>0.15999999999999995</v>
          </cell>
          <cell r="AE109">
            <v>0.16013252346769732</v>
          </cell>
        </row>
        <row r="110">
          <cell r="A110" t="str">
            <v>VP2305</v>
          </cell>
          <cell r="E110">
            <v>35</v>
          </cell>
          <cell r="F110">
            <v>0.47</v>
          </cell>
          <cell r="G110">
            <v>47.64</v>
          </cell>
          <cell r="H110">
            <v>44.96</v>
          </cell>
          <cell r="I110">
            <v>89.88</v>
          </cell>
          <cell r="J110">
            <v>72.400000000000006</v>
          </cell>
          <cell r="K110">
            <v>63.84</v>
          </cell>
          <cell r="L110">
            <v>60.84</v>
          </cell>
          <cell r="M110">
            <v>0.46995994659546059</v>
          </cell>
          <cell r="N110">
            <v>0.34198895027624315</v>
          </cell>
          <cell r="O110">
            <v>0.25375939849624063</v>
          </cell>
          <cell r="P110">
            <v>0.26101249178172259</v>
          </cell>
          <cell r="Q110">
            <v>0.33168019678741667</v>
          </cell>
          <cell r="R110">
            <v>0.46473075211392967</v>
          </cell>
          <cell r="S110">
            <v>0.33549723756906086</v>
          </cell>
          <cell r="T110">
            <v>0.24639724310776945</v>
          </cell>
          <cell r="U110">
            <v>0.25641025641025644</v>
          </cell>
          <cell r="V110">
            <v>0.32575887230025408</v>
          </cell>
          <cell r="X110">
            <v>107</v>
          </cell>
          <cell r="Y110">
            <v>86.2</v>
          </cell>
          <cell r="Z110">
            <v>76</v>
          </cell>
          <cell r="AA110">
            <v>72.44</v>
          </cell>
          <cell r="AB110">
            <v>0.16000000000000003</v>
          </cell>
          <cell r="AC110">
            <v>0.16009280742459392</v>
          </cell>
          <cell r="AD110">
            <v>0.15999999999999995</v>
          </cell>
          <cell r="AE110">
            <v>0.16013252346769732</v>
          </cell>
        </row>
        <row r="111">
          <cell r="A111" t="str">
            <v>VP</v>
          </cell>
          <cell r="E111">
            <v>0</v>
          </cell>
          <cell r="F111">
            <v>0.47</v>
          </cell>
          <cell r="G111" t="e">
            <v>#N/A</v>
          </cell>
          <cell r="H111" t="e">
            <v>#N/A</v>
          </cell>
          <cell r="I111" t="e">
            <v>#N/A</v>
          </cell>
          <cell r="J111" t="e">
            <v>#N/A</v>
          </cell>
          <cell r="K111" t="e">
            <v>#N/A</v>
          </cell>
          <cell r="L111" t="e">
            <v>#N/A</v>
          </cell>
          <cell r="M111" t="e">
            <v>#N/A</v>
          </cell>
          <cell r="N111" t="e">
            <v>#N/A</v>
          </cell>
          <cell r="O111" t="e">
            <v>#N/A</v>
          </cell>
          <cell r="P111" t="e">
            <v>#N/A</v>
          </cell>
          <cell r="R111" t="e">
            <v>#N/A</v>
          </cell>
          <cell r="S111" t="e">
            <v>#N/A</v>
          </cell>
          <cell r="T111" t="e">
            <v>#N/A</v>
          </cell>
          <cell r="U111" t="e">
            <v>#N/A</v>
          </cell>
          <cell r="X111" t="e">
            <v>#N/A</v>
          </cell>
          <cell r="Y111" t="e">
            <v>#N/A</v>
          </cell>
          <cell r="Z111" t="e">
            <v>#N/A</v>
          </cell>
          <cell r="AA111" t="e">
            <v>#N/A</v>
          </cell>
          <cell r="AB111" t="e">
            <v>#N/A</v>
          </cell>
          <cell r="AC111" t="e">
            <v>#N/A</v>
          </cell>
          <cell r="AD111" t="e">
            <v>#N/A</v>
          </cell>
          <cell r="AE111" t="e">
            <v>#N/A</v>
          </cell>
        </row>
        <row r="112">
          <cell r="A112" t="str">
            <v>VPM10025</v>
          </cell>
          <cell r="E112">
            <v>2.4500000000000002</v>
          </cell>
          <cell r="F112">
            <v>0.47</v>
          </cell>
          <cell r="G112">
            <v>4.91</v>
          </cell>
          <cell r="H112">
            <v>4.6399999999999997</v>
          </cell>
          <cell r="I112">
            <v>8.0399999999999991</v>
          </cell>
          <cell r="J112">
            <v>6.82</v>
          </cell>
          <cell r="K112">
            <v>6.22</v>
          </cell>
          <cell r="L112">
            <v>5.92</v>
          </cell>
          <cell r="M112">
            <v>0.3893034825870646</v>
          </cell>
          <cell r="N112">
            <v>0.28005865102639299</v>
          </cell>
          <cell r="O112">
            <v>0.21061093247588419</v>
          </cell>
          <cell r="P112">
            <v>0.21621621621621626</v>
          </cell>
          <cell r="Q112">
            <v>0.27404732057638953</v>
          </cell>
          <cell r="R112">
            <v>0.33084577114427854</v>
          </cell>
          <cell r="S112">
            <v>0.21114369501466276</v>
          </cell>
          <cell r="T112">
            <v>0.13504823151125397</v>
          </cell>
          <cell r="U112">
            <v>0.16891891891891897</v>
          </cell>
          <cell r="V112">
            <v>0.21148915414727856</v>
          </cell>
          <cell r="X112">
            <v>9.57</v>
          </cell>
          <cell r="Y112">
            <v>8.1199999999999992</v>
          </cell>
          <cell r="Z112">
            <v>7.4</v>
          </cell>
          <cell r="AA112">
            <v>7.05</v>
          </cell>
          <cell r="AB112">
            <v>0.15987460815047033</v>
          </cell>
          <cell r="AC112">
            <v>0.16009852216748757</v>
          </cell>
          <cell r="AD112">
            <v>0.15945945945945952</v>
          </cell>
          <cell r="AE112">
            <v>0.16028368794326239</v>
          </cell>
        </row>
        <row r="113">
          <cell r="A113" t="str">
            <v>VPM10027</v>
          </cell>
          <cell r="C113">
            <v>36</v>
          </cell>
          <cell r="E113">
            <v>29.400000000000002</v>
          </cell>
          <cell r="F113">
            <v>0.47</v>
          </cell>
          <cell r="G113">
            <v>58.92</v>
          </cell>
          <cell r="H113">
            <v>55.679999999999993</v>
          </cell>
          <cell r="I113">
            <v>96.47999999999999</v>
          </cell>
          <cell r="J113">
            <v>81.84</v>
          </cell>
          <cell r="K113">
            <v>74.64</v>
          </cell>
          <cell r="L113">
            <v>71.039999999999992</v>
          </cell>
          <cell r="M113">
            <v>0.3893034825870646</v>
          </cell>
          <cell r="N113">
            <v>0.28005865102639299</v>
          </cell>
          <cell r="O113">
            <v>0.21061093247588422</v>
          </cell>
          <cell r="P113">
            <v>0.21621621621621623</v>
          </cell>
          <cell r="Q113">
            <v>0.27404732057638953</v>
          </cell>
          <cell r="R113">
            <v>0.38443200663349908</v>
          </cell>
          <cell r="S113">
            <v>0.27431573802541548</v>
          </cell>
          <cell r="T113">
            <v>0.20431404072883169</v>
          </cell>
          <cell r="U113">
            <v>0.2122747747747748</v>
          </cell>
          <cell r="V113">
            <v>0.26883414004063028</v>
          </cell>
          <cell r="X113">
            <v>114.84</v>
          </cell>
          <cell r="Y113">
            <v>97.44</v>
          </cell>
          <cell r="Z113">
            <v>88.800000000000011</v>
          </cell>
          <cell r="AA113">
            <v>84.6</v>
          </cell>
          <cell r="AB113">
            <v>0.15987460815047033</v>
          </cell>
          <cell r="AC113">
            <v>0.16009852216748763</v>
          </cell>
          <cell r="AD113">
            <v>0.15945945945945955</v>
          </cell>
          <cell r="AE113">
            <v>0.16028368794326245</v>
          </cell>
        </row>
        <row r="114">
          <cell r="A114" t="str">
            <v>VPM10035</v>
          </cell>
          <cell r="E114">
            <v>2.4500000000000002</v>
          </cell>
          <cell r="F114">
            <v>0.47</v>
          </cell>
          <cell r="G114">
            <v>4.5</v>
          </cell>
          <cell r="H114">
            <v>4.25</v>
          </cell>
          <cell r="I114">
            <v>7.59</v>
          </cell>
          <cell r="J114">
            <v>6.37</v>
          </cell>
          <cell r="K114">
            <v>5.77</v>
          </cell>
          <cell r="L114">
            <v>5.49</v>
          </cell>
          <cell r="M114">
            <v>0.40711462450592883</v>
          </cell>
          <cell r="N114">
            <v>0.29356357927786503</v>
          </cell>
          <cell r="O114">
            <v>0.22010398613518192</v>
          </cell>
          <cell r="P114">
            <v>0.22586520947176689</v>
          </cell>
          <cell r="Q114">
            <v>0.28666184984768567</v>
          </cell>
          <cell r="R114">
            <v>0.34519104084321478</v>
          </cell>
          <cell r="S114">
            <v>0.2197802197802198</v>
          </cell>
          <cell r="T114">
            <v>0.13864818024263426</v>
          </cell>
          <cell r="U114">
            <v>0.1748633879781421</v>
          </cell>
          <cell r="V114">
            <v>0.21962070721105276</v>
          </cell>
          <cell r="X114">
            <v>9.0399999999999991</v>
          </cell>
          <cell r="Y114">
            <v>7.58</v>
          </cell>
          <cell r="Z114">
            <v>6.87</v>
          </cell>
          <cell r="AA114">
            <v>6.54</v>
          </cell>
          <cell r="AB114">
            <v>0.16039823008849552</v>
          </cell>
          <cell r="AC114">
            <v>0.15963060686015831</v>
          </cell>
          <cell r="AD114">
            <v>0.1601164483260554</v>
          </cell>
          <cell r="AE114">
            <v>0.16055045871559631</v>
          </cell>
        </row>
        <row r="115">
          <cell r="A115" t="str">
            <v>VPM10037</v>
          </cell>
          <cell r="E115">
            <v>29.400000000000002</v>
          </cell>
          <cell r="F115">
            <v>0.47</v>
          </cell>
          <cell r="G115">
            <v>54</v>
          </cell>
          <cell r="H115">
            <v>51</v>
          </cell>
          <cell r="I115">
            <v>91.08</v>
          </cell>
          <cell r="J115">
            <v>76.44</v>
          </cell>
          <cell r="K115">
            <v>69.239999999999995</v>
          </cell>
          <cell r="L115">
            <v>65.88</v>
          </cell>
          <cell r="M115">
            <v>0.40711462450592883</v>
          </cell>
          <cell r="N115">
            <v>0.29356357927786497</v>
          </cell>
          <cell r="O115">
            <v>0.22010398613518192</v>
          </cell>
          <cell r="P115">
            <v>0.2258652094717668</v>
          </cell>
          <cell r="Q115">
            <v>0.28666184984768561</v>
          </cell>
          <cell r="R115">
            <v>0.40195432586736934</v>
          </cell>
          <cell r="S115">
            <v>0.28741496598639454</v>
          </cell>
          <cell r="T115">
            <v>0.21331600231080294</v>
          </cell>
          <cell r="U115">
            <v>0.22161505768063142</v>
          </cell>
          <cell r="V115">
            <v>0.2810750879612996</v>
          </cell>
          <cell r="X115">
            <v>108.47999999999999</v>
          </cell>
          <cell r="Y115">
            <v>90.960000000000008</v>
          </cell>
          <cell r="Z115">
            <v>82.44</v>
          </cell>
          <cell r="AA115">
            <v>78.48</v>
          </cell>
          <cell r="AB115">
            <v>0.16039823008849552</v>
          </cell>
          <cell r="AC115">
            <v>0.1596306068601584</v>
          </cell>
          <cell r="AD115">
            <v>0.16011644832605534</v>
          </cell>
          <cell r="AE115">
            <v>0.16055045871559642</v>
          </cell>
        </row>
        <row r="116">
          <cell r="A116" t="str">
            <v>VPM10011</v>
          </cell>
          <cell r="E116">
            <v>8.5</v>
          </cell>
          <cell r="F116">
            <v>0.47</v>
          </cell>
          <cell r="G116">
            <v>10.26</v>
          </cell>
          <cell r="H116">
            <v>9.69</v>
          </cell>
          <cell r="I116">
            <v>20.38</v>
          </cell>
          <cell r="J116">
            <v>16.12</v>
          </cell>
          <cell r="K116">
            <v>14.04</v>
          </cell>
          <cell r="L116">
            <v>13.41</v>
          </cell>
          <cell r="M116">
            <v>0.49656526005888124</v>
          </cell>
          <cell r="N116">
            <v>0.3635235732009926</v>
          </cell>
          <cell r="O116">
            <v>0.26923076923076922</v>
          </cell>
          <cell r="P116">
            <v>0.27740492170022374</v>
          </cell>
          <cell r="Q116">
            <v>0.3516811310477167</v>
          </cell>
          <cell r="R116">
            <v>0.47350343473994105</v>
          </cell>
          <cell r="S116">
            <v>0.33436724565756831</v>
          </cell>
          <cell r="T116">
            <v>0.23575498575498574</v>
          </cell>
          <cell r="U116">
            <v>0.25652498135719615</v>
          </cell>
          <cell r="V116">
            <v>0.32503766187742278</v>
          </cell>
          <cell r="X116">
            <v>24.26</v>
          </cell>
          <cell r="Y116">
            <v>19.190000000000001</v>
          </cell>
          <cell r="Z116">
            <v>16.71</v>
          </cell>
          <cell r="AA116">
            <v>15.96</v>
          </cell>
          <cell r="AB116">
            <v>0.15993404781533399</v>
          </cell>
          <cell r="AC116">
            <v>0.15997915581031788</v>
          </cell>
          <cell r="AD116">
            <v>0.15978456014362666</v>
          </cell>
          <cell r="AE116">
            <v>0.1597744360902256</v>
          </cell>
        </row>
        <row r="117">
          <cell r="A117" t="str">
            <v>VPM10018</v>
          </cell>
          <cell r="C117">
            <v>36</v>
          </cell>
          <cell r="E117">
            <v>34</v>
          </cell>
          <cell r="F117">
            <v>0.47</v>
          </cell>
          <cell r="G117">
            <v>41.04</v>
          </cell>
          <cell r="H117">
            <v>38.76</v>
          </cell>
          <cell r="I117">
            <v>81.52</v>
          </cell>
          <cell r="J117">
            <v>64.48</v>
          </cell>
          <cell r="K117">
            <v>56.16</v>
          </cell>
          <cell r="L117">
            <v>53.64</v>
          </cell>
          <cell r="M117">
            <v>0.49656526005888124</v>
          </cell>
          <cell r="N117">
            <v>0.3635235732009926</v>
          </cell>
          <cell r="O117">
            <v>0.26923076923076922</v>
          </cell>
          <cell r="P117">
            <v>0.27740492170022374</v>
          </cell>
          <cell r="Q117">
            <v>0.3516811310477167</v>
          </cell>
          <cell r="R117">
            <v>0.49079980372914622</v>
          </cell>
          <cell r="S117">
            <v>0.35623449131513657</v>
          </cell>
          <cell r="T117">
            <v>0.26086182336182334</v>
          </cell>
          <cell r="U117">
            <v>0.27218493661446685</v>
          </cell>
          <cell r="V117">
            <v>0.34502026375514327</v>
          </cell>
          <cell r="X117">
            <v>97.04</v>
          </cell>
          <cell r="Y117">
            <v>76.760000000000005</v>
          </cell>
          <cell r="Z117">
            <v>66.84</v>
          </cell>
          <cell r="AA117">
            <v>63.84</v>
          </cell>
          <cell r="AB117">
            <v>0.15993404781533399</v>
          </cell>
          <cell r="AC117">
            <v>0.15997915581031788</v>
          </cell>
          <cell r="AD117">
            <v>0.15978456014362666</v>
          </cell>
          <cell r="AE117">
            <v>0.1597744360902256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3A262-9175-4AB6-B992-476F71036C7D}">
  <sheetPr>
    <pageSetUpPr fitToPage="1"/>
  </sheetPr>
  <dimension ref="A1:AG136"/>
  <sheetViews>
    <sheetView showGridLines="0" tabSelected="1" zoomScaleNormal="100" zoomScaleSheetLayoutView="85" workbookViewId="0">
      <selection activeCell="U8" sqref="U8"/>
    </sheetView>
  </sheetViews>
  <sheetFormatPr defaultColWidth="7.44140625" defaultRowHeight="15" x14ac:dyDescent="0.25"/>
  <cols>
    <col min="1" max="1" width="17.44140625" style="2" customWidth="1"/>
    <col min="2" max="2" width="65.44140625" style="2" customWidth="1"/>
    <col min="3" max="3" width="10" style="37" customWidth="1"/>
    <col min="4" max="4" width="14.33203125" style="38" bestFit="1" customWidth="1"/>
    <col min="5" max="5" width="13.109375" style="39" customWidth="1"/>
    <col min="6" max="6" width="13.5546875" style="39" customWidth="1"/>
    <col min="7" max="7" width="16.109375" style="39" customWidth="1"/>
    <col min="8" max="8" width="8.109375" style="39" customWidth="1"/>
    <col min="9" max="9" width="5.44140625" style="39" hidden="1" customWidth="1"/>
    <col min="10" max="10" width="7.44140625" style="39" customWidth="1"/>
    <col min="11" max="11" width="7.6640625" style="30" customWidth="1"/>
    <col min="12" max="12" width="9.33203125" style="30" customWidth="1"/>
    <col min="13" max="13" width="8.44140625" style="40" customWidth="1"/>
    <col min="14" max="14" width="11.88671875" style="31" customWidth="1"/>
    <col min="15" max="15" width="11.44140625" style="3" customWidth="1"/>
    <col min="16" max="16" width="13.44140625" style="122" customWidth="1"/>
    <col min="17" max="17" width="11.5546875" style="36" hidden="1" customWidth="1"/>
    <col min="18" max="18" width="11.5546875" style="5" hidden="1" customWidth="1"/>
    <col min="19" max="19" width="16.109375" style="2" hidden="1" customWidth="1"/>
    <col min="20" max="20" width="15.88671875" style="2" hidden="1" customWidth="1"/>
    <col min="21" max="21" width="10.44140625" style="2" customWidth="1"/>
    <col min="22" max="22" width="14.6640625" style="2" customWidth="1"/>
    <col min="23" max="23" width="16.109375" style="2" customWidth="1"/>
    <col min="24" max="24" width="10" style="2" customWidth="1"/>
    <col min="25" max="25" width="9.33203125" style="2" bestFit="1" customWidth="1"/>
    <col min="26" max="26" width="13.44140625" style="2" customWidth="1"/>
    <col min="27" max="27" width="14.44140625" style="2" customWidth="1"/>
    <col min="28" max="29" width="11.5546875" style="2" customWidth="1"/>
    <col min="30" max="16384" width="7.44140625" style="2"/>
  </cols>
  <sheetData>
    <row r="1" spans="1:26" ht="18" customHeight="1" x14ac:dyDescent="0.25">
      <c r="A1" s="127"/>
      <c r="B1" s="128"/>
      <c r="C1" s="128"/>
      <c r="D1" s="128"/>
      <c r="E1" s="128"/>
      <c r="F1" s="128"/>
      <c r="G1" s="128"/>
      <c r="H1" s="128"/>
      <c r="I1" s="128"/>
      <c r="J1" s="128"/>
      <c r="K1" s="1"/>
      <c r="L1" s="129"/>
      <c r="M1" s="130"/>
      <c r="N1" s="131"/>
      <c r="O1" s="132"/>
      <c r="P1" s="118"/>
      <c r="Q1" s="2"/>
      <c r="R1" s="2"/>
      <c r="S1" s="4"/>
    </row>
    <row r="2" spans="1:26" ht="16.5" customHeight="1" x14ac:dyDescent="0.25">
      <c r="A2" s="133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5"/>
      <c r="P2" s="90"/>
      <c r="Q2" s="3"/>
      <c r="R2" s="2"/>
      <c r="S2" s="4"/>
      <c r="T2" s="4"/>
      <c r="U2" s="5"/>
    </row>
    <row r="3" spans="1:26" ht="12.75" customHeight="1" x14ac:dyDescent="0.25">
      <c r="A3" s="133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5"/>
      <c r="P3" s="90"/>
      <c r="Q3" s="3"/>
      <c r="R3" s="2"/>
      <c r="S3" s="4"/>
      <c r="T3" s="4"/>
      <c r="U3" s="5"/>
    </row>
    <row r="4" spans="1:26" ht="13.5" customHeight="1" x14ac:dyDescent="0.25">
      <c r="A4" s="133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5"/>
      <c r="P4" s="90"/>
      <c r="Q4" s="6"/>
      <c r="R4" s="2"/>
      <c r="S4" s="4"/>
      <c r="T4" s="4"/>
      <c r="U4" s="5"/>
    </row>
    <row r="5" spans="1:26" ht="14.25" customHeight="1" x14ac:dyDescent="0.5">
      <c r="B5" s="136"/>
      <c r="C5" s="136"/>
      <c r="D5" s="137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8"/>
      <c r="P5" s="90"/>
      <c r="Q5" s="19"/>
      <c r="R5" s="4"/>
      <c r="S5" s="4"/>
      <c r="T5" s="4"/>
      <c r="U5" s="5"/>
    </row>
    <row r="6" spans="1:26" ht="16.5" customHeight="1" thickBot="1" x14ac:dyDescent="0.3">
      <c r="A6" s="139"/>
      <c r="B6" s="140"/>
      <c r="C6" s="140"/>
      <c r="D6" s="140"/>
      <c r="E6" s="140"/>
      <c r="F6" s="140"/>
      <c r="G6" s="140"/>
      <c r="H6" s="140"/>
      <c r="I6" s="281"/>
      <c r="J6" s="281"/>
      <c r="K6" s="281"/>
      <c r="L6" s="281"/>
      <c r="M6" s="281"/>
      <c r="N6" s="256"/>
      <c r="O6" s="257"/>
      <c r="P6" s="90"/>
      <c r="Q6" s="19"/>
      <c r="R6" s="4"/>
      <c r="S6" s="4"/>
      <c r="T6" s="4"/>
      <c r="U6" s="5"/>
    </row>
    <row r="7" spans="1:26" s="8" customFormat="1" ht="18" customHeight="1" x14ac:dyDescent="0.25">
      <c r="A7" s="219" t="s">
        <v>0</v>
      </c>
      <c r="B7" s="220"/>
      <c r="C7" s="220"/>
      <c r="D7" s="220"/>
      <c r="E7" s="220"/>
      <c r="F7" s="220"/>
      <c r="G7" s="141"/>
      <c r="H7" s="141"/>
      <c r="I7" s="141"/>
      <c r="J7" s="141"/>
      <c r="K7" s="141"/>
      <c r="L7" s="141"/>
      <c r="M7" s="141"/>
      <c r="N7" s="141"/>
      <c r="O7" s="142"/>
      <c r="P7" s="90"/>
      <c r="Q7" s="19"/>
      <c r="R7" s="4"/>
      <c r="S7" s="4"/>
      <c r="T7" s="4"/>
      <c r="U7" s="5"/>
      <c r="V7" s="2"/>
      <c r="W7" s="2"/>
      <c r="X7" s="2"/>
      <c r="Y7" s="2"/>
      <c r="Z7" s="2"/>
    </row>
    <row r="8" spans="1:26" s="8" customFormat="1" ht="18" customHeight="1" x14ac:dyDescent="0.25">
      <c r="A8" s="217" t="s">
        <v>130</v>
      </c>
      <c r="B8" s="218"/>
      <c r="C8" s="218"/>
      <c r="D8" s="218"/>
      <c r="E8" s="218"/>
      <c r="F8" s="218"/>
      <c r="G8" s="74"/>
      <c r="H8" s="74"/>
      <c r="I8" s="74"/>
      <c r="J8" s="74"/>
      <c r="K8" s="74"/>
      <c r="L8" s="74"/>
      <c r="M8" s="74"/>
      <c r="N8" s="74"/>
      <c r="O8" s="7"/>
      <c r="P8" s="90"/>
      <c r="Q8" s="19"/>
      <c r="R8" s="4"/>
      <c r="S8" s="4"/>
      <c r="T8" s="4"/>
      <c r="U8" s="5"/>
      <c r="V8" s="2"/>
      <c r="W8" s="2"/>
      <c r="X8" s="2"/>
      <c r="Y8" s="2"/>
      <c r="Z8" s="2"/>
    </row>
    <row r="9" spans="1:26" s="8" customFormat="1" ht="18" customHeight="1" x14ac:dyDescent="0.25">
      <c r="A9" s="350" t="s">
        <v>132</v>
      </c>
      <c r="B9" s="351"/>
      <c r="C9" s="351"/>
      <c r="D9" s="351"/>
      <c r="E9" s="351"/>
      <c r="F9" s="351"/>
      <c r="G9" s="74"/>
      <c r="H9" s="74"/>
      <c r="I9" s="74"/>
      <c r="J9" s="74"/>
      <c r="K9" s="74"/>
      <c r="L9" s="74"/>
      <c r="M9" s="74"/>
      <c r="N9" s="74"/>
      <c r="O9" s="7"/>
      <c r="P9" s="90"/>
      <c r="Q9" s="19"/>
      <c r="R9" s="4"/>
      <c r="S9" s="4"/>
      <c r="T9" s="4"/>
      <c r="U9" s="5"/>
      <c r="V9" s="2"/>
      <c r="W9" s="2"/>
      <c r="X9" s="2"/>
      <c r="Y9" s="2"/>
      <c r="Z9" s="2"/>
    </row>
    <row r="10" spans="1:26" s="8" customFormat="1" ht="18" customHeight="1" x14ac:dyDescent="0.25">
      <c r="A10" s="217" t="str">
        <f>"PROGRAM MINIMUM ORDER AMOUNT: "&amp;MOQW &amp;" Pounds"</f>
        <v>PROGRAM MINIMUM ORDER AMOUNT: 125 Pounds</v>
      </c>
      <c r="B10" s="218"/>
      <c r="C10" s="218"/>
      <c r="D10" s="218"/>
      <c r="E10" s="218"/>
      <c r="F10" s="218"/>
      <c r="G10" s="74"/>
      <c r="H10" s="74"/>
      <c r="I10" s="74"/>
      <c r="J10" s="74"/>
      <c r="K10" s="74"/>
      <c r="L10" s="74"/>
      <c r="M10" s="74"/>
      <c r="N10" s="74"/>
      <c r="O10" s="7"/>
      <c r="P10" s="90"/>
      <c r="Q10" s="19"/>
      <c r="R10" s="4"/>
      <c r="S10" s="4"/>
      <c r="T10" s="4"/>
      <c r="U10" s="5"/>
      <c r="V10" s="2"/>
      <c r="W10" s="2"/>
      <c r="X10" s="2"/>
      <c r="Y10" s="2"/>
      <c r="Z10" s="2"/>
    </row>
    <row r="11" spans="1:26" s="8" customFormat="1" ht="18" customHeight="1" x14ac:dyDescent="0.25">
      <c r="A11" s="217" t="s">
        <v>1</v>
      </c>
      <c r="B11" s="218"/>
      <c r="C11" s="218"/>
      <c r="D11" s="218"/>
      <c r="E11" s="218"/>
      <c r="F11" s="218"/>
      <c r="G11" s="74"/>
      <c r="H11" s="74"/>
      <c r="I11" s="74"/>
      <c r="J11" s="74"/>
      <c r="K11" s="74"/>
      <c r="L11" s="74"/>
      <c r="M11" s="74"/>
      <c r="N11" s="74"/>
      <c r="O11" s="7"/>
      <c r="P11" s="90"/>
      <c r="Q11" s="19"/>
      <c r="R11" s="4"/>
      <c r="S11" s="4"/>
      <c r="T11" s="4"/>
      <c r="U11" s="5"/>
      <c r="V11" s="2"/>
      <c r="W11" s="2"/>
      <c r="X11" s="2"/>
      <c r="Y11" s="2"/>
      <c r="Z11" s="2"/>
    </row>
    <row r="12" spans="1:26" s="8" customFormat="1" ht="18" customHeight="1" thickBot="1" x14ac:dyDescent="0.3">
      <c r="A12" s="221" t="s">
        <v>2</v>
      </c>
      <c r="B12" s="222"/>
      <c r="C12" s="222"/>
      <c r="D12" s="222"/>
      <c r="E12" s="222"/>
      <c r="F12" s="222"/>
      <c r="G12" s="9"/>
      <c r="H12" s="9"/>
      <c r="I12" s="9"/>
      <c r="J12" s="9"/>
      <c r="K12" s="9"/>
      <c r="L12" s="9"/>
      <c r="M12" s="9"/>
      <c r="N12" s="9"/>
      <c r="O12" s="10"/>
      <c r="P12" s="90"/>
      <c r="Q12" s="19"/>
      <c r="R12" s="4"/>
      <c r="S12" s="4"/>
      <c r="T12" s="4"/>
      <c r="U12" s="5"/>
      <c r="V12" s="2"/>
      <c r="W12" s="2"/>
      <c r="X12" s="2"/>
      <c r="Y12" s="2"/>
      <c r="Z12" s="2"/>
    </row>
    <row r="13" spans="1:26" s="14" customFormat="1" ht="12.75" customHeight="1" thickBot="1" x14ac:dyDescent="0.3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3"/>
      <c r="M13" s="13"/>
      <c r="N13" s="13"/>
      <c r="O13" s="13"/>
      <c r="P13" s="90"/>
      <c r="Q13" s="19"/>
      <c r="R13" s="4"/>
      <c r="S13" s="4"/>
      <c r="T13" s="4"/>
      <c r="U13" s="5"/>
      <c r="V13" s="2"/>
      <c r="W13" s="2"/>
      <c r="X13" s="2"/>
      <c r="Y13" s="2"/>
      <c r="Z13" s="2"/>
    </row>
    <row r="14" spans="1:26" s="14" customFormat="1" ht="17.25" customHeight="1" x14ac:dyDescent="0.25">
      <c r="A14" s="15" t="s">
        <v>3</v>
      </c>
      <c r="B14" s="348" t="s">
        <v>131</v>
      </c>
      <c r="C14" s="348"/>
      <c r="D14" s="16"/>
      <c r="E14" s="72"/>
      <c r="F14" s="16"/>
      <c r="G14" s="16"/>
      <c r="H14" s="78"/>
      <c r="I14" s="258" t="str">
        <f>"Minimum Required Weight Per Order:             "&amp;MOQW&amp;" Pounds -----&gt;"</f>
        <v>Minimum Required Weight Per Order:             125 Pounds -----&gt;</v>
      </c>
      <c r="J14" s="259"/>
      <c r="K14" s="259"/>
      <c r="L14" s="259"/>
      <c r="M14" s="260"/>
      <c r="N14" s="264">
        <f>SUM(M26:M102)</f>
        <v>0</v>
      </c>
      <c r="O14" s="265"/>
      <c r="P14" s="90"/>
      <c r="Q14" s="19"/>
      <c r="R14" s="4"/>
      <c r="S14" s="4"/>
      <c r="T14" s="4"/>
      <c r="U14" s="5"/>
      <c r="V14" s="2"/>
      <c r="W14" s="2"/>
      <c r="X14" s="2"/>
      <c r="Y14" s="2"/>
      <c r="Z14" s="2"/>
    </row>
    <row r="15" spans="1:26" s="14" customFormat="1" ht="17.25" customHeight="1" x14ac:dyDescent="0.25">
      <c r="A15" s="18" t="s">
        <v>4</v>
      </c>
      <c r="B15" s="349"/>
      <c r="C15" s="349"/>
      <c r="D15" s="16"/>
      <c r="E15" s="16"/>
      <c r="F15" s="71"/>
      <c r="G15" s="16"/>
      <c r="H15" s="78"/>
      <c r="I15" s="261"/>
      <c r="J15" s="262"/>
      <c r="K15" s="262"/>
      <c r="L15" s="262"/>
      <c r="M15" s="263"/>
      <c r="N15" s="266"/>
      <c r="O15" s="267"/>
      <c r="P15" s="90"/>
      <c r="Q15" s="19"/>
      <c r="R15" s="4"/>
      <c r="S15" s="4"/>
      <c r="T15" s="4"/>
      <c r="U15" s="5"/>
      <c r="V15" s="2"/>
      <c r="W15" s="2"/>
      <c r="X15" s="2"/>
      <c r="Y15" s="2"/>
      <c r="Z15" s="2"/>
    </row>
    <row r="16" spans="1:26" ht="17.25" customHeight="1" x14ac:dyDescent="0.25">
      <c r="A16" s="18" t="s">
        <v>5</v>
      </c>
      <c r="B16" s="349"/>
      <c r="C16" s="349"/>
      <c r="D16" s="16"/>
      <c r="E16" s="16"/>
      <c r="F16" s="71"/>
      <c r="G16" s="16"/>
      <c r="H16" s="78"/>
      <c r="I16" s="268" t="s">
        <v>6</v>
      </c>
      <c r="J16" s="269"/>
      <c r="K16" s="269"/>
      <c r="L16" s="269"/>
      <c r="M16" s="270"/>
      <c r="N16" s="271">
        <f>SUM(N26:N102)</f>
        <v>0</v>
      </c>
      <c r="O16" s="272"/>
      <c r="P16" s="90"/>
      <c r="Q16" s="19"/>
      <c r="R16" s="4"/>
      <c r="S16" s="4"/>
      <c r="T16" s="4"/>
      <c r="U16" s="5"/>
    </row>
    <row r="17" spans="1:26" ht="15" customHeight="1" x14ac:dyDescent="0.25">
      <c r="A17" s="18" t="s">
        <v>7</v>
      </c>
      <c r="B17" s="349"/>
      <c r="C17" s="349"/>
      <c r="D17" s="16"/>
      <c r="E17" s="16"/>
      <c r="F17" s="16"/>
      <c r="G17" s="16"/>
      <c r="H17" s="78"/>
      <c r="I17" s="273" t="s">
        <v>8</v>
      </c>
      <c r="J17" s="274"/>
      <c r="K17" s="274"/>
      <c r="L17" s="274"/>
      <c r="M17" s="275"/>
      <c r="N17" s="271">
        <f>SUM(O26:O103)</f>
        <v>0</v>
      </c>
      <c r="O17" s="272"/>
      <c r="P17" s="90"/>
      <c r="Q17" s="19"/>
      <c r="R17" s="4"/>
      <c r="S17" s="4"/>
      <c r="T17" s="4"/>
      <c r="U17" s="5"/>
    </row>
    <row r="18" spans="1:26" s="20" customFormat="1" ht="15.75" customHeight="1" x14ac:dyDescent="0.25">
      <c r="A18" s="18" t="s">
        <v>9</v>
      </c>
      <c r="B18" s="349"/>
      <c r="C18" s="349"/>
      <c r="D18" s="16"/>
      <c r="E18" s="16"/>
      <c r="F18" s="16"/>
      <c r="G18" s="16"/>
      <c r="H18" s="78"/>
      <c r="I18" s="276" t="s">
        <v>10</v>
      </c>
      <c r="J18" s="277"/>
      <c r="K18" s="277"/>
      <c r="L18" s="277"/>
      <c r="M18" s="278"/>
      <c r="N18" s="279">
        <f>N17-N16</f>
        <v>0</v>
      </c>
      <c r="O18" s="280"/>
      <c r="P18" s="90"/>
      <c r="Q18" s="19"/>
      <c r="R18" s="4"/>
      <c r="S18" s="4"/>
      <c r="T18" s="4"/>
      <c r="U18" s="5"/>
      <c r="V18" s="2"/>
      <c r="W18" s="2"/>
      <c r="X18" s="2"/>
      <c r="Y18" s="2"/>
      <c r="Z18" s="2"/>
    </row>
    <row r="19" spans="1:26" s="20" customFormat="1" ht="18" customHeight="1" x14ac:dyDescent="0.25">
      <c r="A19" s="18" t="s">
        <v>11</v>
      </c>
      <c r="B19" s="349"/>
      <c r="C19" s="349"/>
      <c r="D19" s="16"/>
      <c r="E19" s="73" t="str">
        <f>"Tier 1 Standard Dealer MOQ         "&amp;MOQW&amp;" lbs"</f>
        <v>Tier 1 Standard Dealer MOQ         125 lbs</v>
      </c>
      <c r="F19" s="16"/>
      <c r="G19" s="16"/>
      <c r="H19" s="16"/>
      <c r="I19" s="249"/>
      <c r="J19" s="249"/>
      <c r="K19" s="249"/>
      <c r="L19" s="249"/>
      <c r="M19" s="249"/>
      <c r="N19" s="244"/>
      <c r="O19" s="244"/>
      <c r="P19" s="90"/>
      <c r="Q19" s="19"/>
      <c r="R19" s="4"/>
      <c r="S19" s="4"/>
      <c r="T19" s="4"/>
      <c r="U19" s="5"/>
      <c r="V19" s="2"/>
      <c r="W19" s="2"/>
      <c r="X19" s="2"/>
      <c r="Y19" s="2"/>
      <c r="Z19" s="2"/>
    </row>
    <row r="20" spans="1:26" ht="15.75" customHeight="1" x14ac:dyDescent="0.25">
      <c r="A20" s="18" t="s">
        <v>12</v>
      </c>
      <c r="B20" s="349"/>
      <c r="C20" s="349"/>
      <c r="D20" s="16"/>
      <c r="E20" s="73" t="str">
        <f>"Tier 2 discount at                            "&amp;T2wt&amp;" lbs"</f>
        <v>Tier 2 discount at                            500 lbs</v>
      </c>
      <c r="F20" s="16"/>
      <c r="G20" s="16"/>
      <c r="H20" s="16"/>
      <c r="I20" s="249"/>
      <c r="J20" s="249"/>
      <c r="K20" s="249"/>
      <c r="L20" s="249"/>
      <c r="M20" s="249"/>
      <c r="N20" s="17"/>
      <c r="O20" s="17"/>
      <c r="P20" s="90"/>
      <c r="Q20" s="19"/>
      <c r="R20" s="4"/>
      <c r="S20" s="4"/>
      <c r="T20" s="4"/>
      <c r="U20" s="5"/>
    </row>
    <row r="21" spans="1:26" ht="15.75" customHeight="1" x14ac:dyDescent="0.25">
      <c r="A21" s="149"/>
      <c r="B21" s="150"/>
      <c r="C21" s="282" t="s">
        <v>14</v>
      </c>
      <c r="D21" s="16"/>
      <c r="E21" s="73" t="str">
        <f>"Tier 3 discount at                           "&amp;T3wt&amp;" lbs"</f>
        <v>Tier 3 discount at                           1250 lbs</v>
      </c>
      <c r="F21" s="16"/>
      <c r="G21" s="16"/>
      <c r="H21" s="16"/>
      <c r="I21" s="17"/>
      <c r="J21" s="17"/>
      <c r="K21" s="72"/>
      <c r="L21" s="16"/>
      <c r="M21" s="16"/>
      <c r="N21" s="17"/>
      <c r="O21" s="19"/>
      <c r="P21" s="90"/>
      <c r="Q21" s="19" t="s">
        <v>13</v>
      </c>
      <c r="R21" s="4"/>
      <c r="S21" s="4"/>
      <c r="T21" s="4"/>
      <c r="U21" s="5"/>
    </row>
    <row r="22" spans="1:26" ht="15.75" customHeight="1" x14ac:dyDescent="0.25">
      <c r="A22" s="149"/>
      <c r="B22" s="150"/>
      <c r="C22" s="283"/>
      <c r="D22" s="16"/>
      <c r="E22" s="73" t="s">
        <v>15</v>
      </c>
      <c r="F22" s="16"/>
      <c r="G22" s="88"/>
      <c r="H22" s="88"/>
      <c r="I22" s="89"/>
      <c r="J22" s="89"/>
      <c r="K22" s="88"/>
      <c r="L22" s="71"/>
      <c r="M22" s="16"/>
      <c r="N22" s="77"/>
      <c r="O22" s="19"/>
      <c r="P22" s="90"/>
      <c r="Q22" s="19"/>
      <c r="R22" s="4"/>
      <c r="S22" s="4"/>
      <c r="T22" s="4"/>
      <c r="U22" s="5"/>
    </row>
    <row r="23" spans="1:26" ht="15.75" hidden="1" customHeight="1" x14ac:dyDescent="0.25">
      <c r="A23" s="149"/>
      <c r="B23" s="150"/>
      <c r="C23" s="283"/>
      <c r="D23" s="16"/>
      <c r="E23" s="16"/>
      <c r="F23" s="16"/>
      <c r="G23" s="16"/>
      <c r="H23" s="16"/>
      <c r="I23" s="16"/>
      <c r="J23" s="16"/>
      <c r="K23" s="17"/>
      <c r="L23" s="41"/>
      <c r="M23" s="41"/>
      <c r="N23" s="8"/>
      <c r="O23" s="8"/>
      <c r="P23" s="90"/>
      <c r="Q23" s="47" t="s">
        <v>16</v>
      </c>
      <c r="R23" s="44" t="s">
        <v>17</v>
      </c>
      <c r="S23" s="44" t="s">
        <v>18</v>
      </c>
      <c r="T23" s="45" t="s">
        <v>19</v>
      </c>
      <c r="V23" s="4"/>
      <c r="W23" s="4"/>
      <c r="X23" s="5"/>
    </row>
    <row r="24" spans="1:26" s="24" customFormat="1" ht="17.25" customHeight="1" thickBot="1" x14ac:dyDescent="0.3">
      <c r="A24" s="151"/>
      <c r="B24" s="152"/>
      <c r="C24" s="284"/>
      <c r="D24" s="21"/>
      <c r="E24" s="21"/>
      <c r="F24" s="21"/>
      <c r="G24" s="21"/>
      <c r="H24" s="21"/>
      <c r="I24" s="21"/>
      <c r="J24" s="21"/>
      <c r="K24" s="21"/>
      <c r="L24" s="22"/>
      <c r="M24" s="22"/>
      <c r="N24" s="2"/>
      <c r="O24" s="23"/>
      <c r="P24" s="90"/>
      <c r="Q24" s="42">
        <f>SUM(M26:M102)</f>
        <v>0</v>
      </c>
      <c r="R24" s="43">
        <v>125</v>
      </c>
      <c r="S24" s="43">
        <v>500</v>
      </c>
      <c r="T24" s="46">
        <v>1250</v>
      </c>
      <c r="U24" s="2"/>
    </row>
    <row r="25" spans="1:26" ht="53.4" thickBot="1" x14ac:dyDescent="0.3">
      <c r="A25" s="153" t="s">
        <v>20</v>
      </c>
      <c r="B25" s="154" t="s">
        <v>21</v>
      </c>
      <c r="C25" s="25" t="s">
        <v>22</v>
      </c>
      <c r="D25" s="173" t="str">
        <f>"Tier 1 
Dealer               ("
&amp;MOQW&amp;" lbs)"</f>
        <v>Tier 1 
Dealer               (125 lbs)</v>
      </c>
      <c r="E25" s="174" t="str">
        <f>"Tier 2 
 Dealer               ("
&amp;T2wt&amp;" lbs)"</f>
        <v>Tier 2 
 Dealer               (500 lbs)</v>
      </c>
      <c r="F25" s="175" t="str">
        <f>"Tier 3 
 Dealer               ("
&amp;T3wt&amp;" lbs)"</f>
        <v>Tier 3 
 Dealer               (1250 lbs)</v>
      </c>
      <c r="G25" s="176" t="s">
        <v>23</v>
      </c>
      <c r="H25" s="177" t="s">
        <v>24</v>
      </c>
      <c r="I25" s="178" t="s">
        <v>25</v>
      </c>
      <c r="J25" s="178" t="s">
        <v>126</v>
      </c>
      <c r="K25" s="178" t="s">
        <v>26</v>
      </c>
      <c r="L25" s="179" t="s">
        <v>27</v>
      </c>
      <c r="M25" s="177" t="s">
        <v>28</v>
      </c>
      <c r="N25" s="180" t="s">
        <v>29</v>
      </c>
      <c r="O25" s="181" t="s">
        <v>30</v>
      </c>
      <c r="P25" s="90"/>
      <c r="Q25" s="2"/>
      <c r="R25" s="2"/>
    </row>
    <row r="26" spans="1:26" s="27" customFormat="1" ht="16.5" customHeight="1" x14ac:dyDescent="0.25">
      <c r="A26" s="290" t="s">
        <v>31</v>
      </c>
      <c r="B26" s="292" t="s">
        <v>32</v>
      </c>
      <c r="C26" s="294"/>
      <c r="D26" s="80">
        <v>61.36</v>
      </c>
      <c r="E26" s="50">
        <v>51.84</v>
      </c>
      <c r="F26" s="50">
        <v>47.68</v>
      </c>
      <c r="G26" s="81" t="s">
        <v>33</v>
      </c>
      <c r="H26" s="298">
        <v>1</v>
      </c>
      <c r="I26" s="240">
        <v>8</v>
      </c>
      <c r="J26" s="240">
        <v>15</v>
      </c>
      <c r="K26" s="241">
        <v>90</v>
      </c>
      <c r="L26" s="242">
        <v>16</v>
      </c>
      <c r="M26" s="243">
        <f>C26*L26</f>
        <v>0</v>
      </c>
      <c r="N26" s="254">
        <f>C26*D26</f>
        <v>0</v>
      </c>
      <c r="O26" s="330">
        <f>IF(TOW&lt;T2wt,(C26*D26),IF(AND(TOW&gt;=T2wt,TOW&lt;T3wt),(C26*E26),IF(TOW&gt;=T3wt,(C26*F26),(C26*D26))))</f>
        <v>0</v>
      </c>
      <c r="P26" s="119"/>
      <c r="V26" s="91"/>
    </row>
    <row r="27" spans="1:26" s="27" customFormat="1" ht="16.5" customHeight="1" x14ac:dyDescent="0.3">
      <c r="A27" s="291"/>
      <c r="B27" s="293"/>
      <c r="C27" s="295"/>
      <c r="D27" s="82" t="str">
        <f>"($"&amp;ROUND(D26/$I26,2)&amp;" / qt)"</f>
        <v>($7.67 / qt)</v>
      </c>
      <c r="E27" s="28" t="str">
        <f>"($"&amp;ROUND(E26/$I26,2)&amp;" / qt)"</f>
        <v>($6.48 / qt)</v>
      </c>
      <c r="F27" s="28" t="str">
        <f>"($"&amp;ROUND(F26/$I26,2)&amp;" / qt)"</f>
        <v>($5.96 / qt)</v>
      </c>
      <c r="G27" s="83" t="s">
        <v>34</v>
      </c>
      <c r="H27" s="299"/>
      <c r="I27" s="233"/>
      <c r="J27" s="233"/>
      <c r="K27" s="235"/>
      <c r="L27" s="239"/>
      <c r="M27" s="231"/>
      <c r="N27" s="255"/>
      <c r="O27" s="329"/>
      <c r="P27" s="119"/>
      <c r="V27" s="91"/>
    </row>
    <row r="28" spans="1:26" s="27" customFormat="1" ht="16.5" customHeight="1" x14ac:dyDescent="0.25">
      <c r="A28" s="302" t="s">
        <v>35</v>
      </c>
      <c r="B28" s="304" t="s">
        <v>36</v>
      </c>
      <c r="C28" s="295"/>
      <c r="D28" s="306">
        <f>D26*K26</f>
        <v>5522.4</v>
      </c>
      <c r="E28" s="308"/>
      <c r="F28" s="308"/>
      <c r="G28" s="85">
        <v>4082.4</v>
      </c>
      <c r="H28" s="300">
        <v>1</v>
      </c>
      <c r="I28" s="186"/>
      <c r="J28" s="250"/>
      <c r="K28" s="252"/>
      <c r="L28" s="223">
        <v>1440</v>
      </c>
      <c r="M28" s="236">
        <f>C28*L28</f>
        <v>0</v>
      </c>
      <c r="N28" s="245">
        <f>D28*C28</f>
        <v>0</v>
      </c>
      <c r="O28" s="247">
        <f>G28*C28</f>
        <v>0</v>
      </c>
      <c r="P28" s="119"/>
      <c r="V28" s="91"/>
    </row>
    <row r="29" spans="1:26" s="27" customFormat="1" ht="16.5" customHeight="1" x14ac:dyDescent="0.3">
      <c r="A29" s="303"/>
      <c r="B29" s="305"/>
      <c r="C29" s="295"/>
      <c r="D29" s="307"/>
      <c r="E29" s="309"/>
      <c r="F29" s="309"/>
      <c r="G29" s="83" t="str">
        <f>"($"&amp;ROUND(G28/K26/I26,2)&amp;" / qt)"</f>
        <v>($5.67 / qt)</v>
      </c>
      <c r="H29" s="301"/>
      <c r="I29" s="187"/>
      <c r="J29" s="251"/>
      <c r="K29" s="253"/>
      <c r="L29" s="230"/>
      <c r="M29" s="237"/>
      <c r="N29" s="246"/>
      <c r="O29" s="248"/>
      <c r="P29" s="119"/>
      <c r="V29" s="91"/>
    </row>
    <row r="30" spans="1:26" s="27" customFormat="1" ht="16.5" customHeight="1" x14ac:dyDescent="0.25">
      <c r="A30" s="296" t="s">
        <v>37</v>
      </c>
      <c r="B30" s="297" t="s">
        <v>38</v>
      </c>
      <c r="C30" s="295"/>
      <c r="D30" s="84">
        <v>106.6</v>
      </c>
      <c r="E30" s="26">
        <v>89.94</v>
      </c>
      <c r="F30" s="26">
        <v>82.73</v>
      </c>
      <c r="G30" s="85" t="s">
        <v>39</v>
      </c>
      <c r="H30" s="314">
        <v>1</v>
      </c>
      <c r="I30" s="227">
        <v>4</v>
      </c>
      <c r="J30" s="227">
        <v>13</v>
      </c>
      <c r="K30" s="234">
        <v>65</v>
      </c>
      <c r="L30" s="238">
        <v>28</v>
      </c>
      <c r="M30" s="225">
        <f>C30*L30</f>
        <v>0</v>
      </c>
      <c r="N30" s="255">
        <f>C30*D30</f>
        <v>0</v>
      </c>
      <c r="O30" s="329">
        <f>IF(TOW&lt;T2wt,(C30*D30),IF(AND(TOW&gt;=T2wt,TOW&lt;T3wt),(C30*E30),IF(TOW&gt;=T3wt,(C30*F30),(C30*D30))))</f>
        <v>0</v>
      </c>
      <c r="P30" s="119"/>
      <c r="V30" s="91"/>
    </row>
    <row r="31" spans="1:26" s="27" customFormat="1" ht="16.5" customHeight="1" x14ac:dyDescent="0.3">
      <c r="A31" s="296"/>
      <c r="B31" s="297"/>
      <c r="C31" s="295"/>
      <c r="D31" s="86" t="str">
        <f>"($"&amp;ROUND(D30/I30,2)&amp;" / gal)"</f>
        <v>($26.65 / gal)</v>
      </c>
      <c r="E31" s="29" t="str">
        <f>"($"&amp;ROUND(E30/4,2)&amp;" / gal)"</f>
        <v>($22.49 / gal)</v>
      </c>
      <c r="F31" s="29" t="str">
        <f>"($"&amp;ROUND(F30/4,2)&amp;" / gal)"</f>
        <v>($20.68 / gal)</v>
      </c>
      <c r="G31" s="87" t="s">
        <v>34</v>
      </c>
      <c r="H31" s="314"/>
      <c r="I31" s="233"/>
      <c r="J31" s="233"/>
      <c r="K31" s="235"/>
      <c r="L31" s="239"/>
      <c r="M31" s="231"/>
      <c r="N31" s="255"/>
      <c r="O31" s="329"/>
      <c r="P31" s="119"/>
      <c r="V31" s="91"/>
    </row>
    <row r="32" spans="1:26" s="27" customFormat="1" ht="16.5" customHeight="1" x14ac:dyDescent="0.25">
      <c r="A32" s="302" t="s">
        <v>40</v>
      </c>
      <c r="B32" s="304" t="s">
        <v>41</v>
      </c>
      <c r="C32" s="288"/>
      <c r="D32" s="306">
        <f>D30*K30</f>
        <v>6929</v>
      </c>
      <c r="E32" s="308"/>
      <c r="F32" s="308"/>
      <c r="G32" s="85">
        <v>5112.8999999999996</v>
      </c>
      <c r="H32" s="300">
        <v>1</v>
      </c>
      <c r="I32" s="186"/>
      <c r="J32" s="250"/>
      <c r="K32" s="252"/>
      <c r="L32" s="223">
        <v>1820</v>
      </c>
      <c r="M32" s="236">
        <f>C32*L32</f>
        <v>0</v>
      </c>
      <c r="N32" s="245">
        <f>D32*C32</f>
        <v>0</v>
      </c>
      <c r="O32" s="247">
        <f>G32*C32</f>
        <v>0</v>
      </c>
      <c r="P32" s="119"/>
      <c r="V32" s="91"/>
    </row>
    <row r="33" spans="1:22" s="27" customFormat="1" ht="16.5" customHeight="1" x14ac:dyDescent="0.3">
      <c r="A33" s="303"/>
      <c r="B33" s="305"/>
      <c r="C33" s="316"/>
      <c r="D33" s="307"/>
      <c r="E33" s="309"/>
      <c r="F33" s="309"/>
      <c r="G33" s="87" t="str">
        <f>"($"&amp;ROUND(G32/K30/I30,2)&amp;" / gal)"</f>
        <v>($19.67 / gal)</v>
      </c>
      <c r="H33" s="301"/>
      <c r="I33" s="187"/>
      <c r="J33" s="251"/>
      <c r="K33" s="253"/>
      <c r="L33" s="230"/>
      <c r="M33" s="237"/>
      <c r="N33" s="246"/>
      <c r="O33" s="248"/>
      <c r="P33" s="119"/>
      <c r="V33" s="91"/>
    </row>
    <row r="34" spans="1:22" s="27" customFormat="1" ht="16.5" customHeight="1" x14ac:dyDescent="0.25">
      <c r="A34" s="158" t="s">
        <v>42</v>
      </c>
      <c r="B34" s="159" t="s">
        <v>43</v>
      </c>
      <c r="C34" s="125"/>
      <c r="D34" s="84">
        <v>116.92</v>
      </c>
      <c r="E34" s="26">
        <v>95.51</v>
      </c>
      <c r="F34" s="26">
        <v>86</v>
      </c>
      <c r="G34" s="85" t="s">
        <v>39</v>
      </c>
      <c r="H34" s="188">
        <v>1</v>
      </c>
      <c r="I34" s="227">
        <v>1</v>
      </c>
      <c r="J34" s="96">
        <v>12</v>
      </c>
      <c r="K34" s="98">
        <v>36</v>
      </c>
      <c r="L34" s="68">
        <v>36</v>
      </c>
      <c r="M34" s="65">
        <f>C34*L34</f>
        <v>0</v>
      </c>
      <c r="N34" s="184">
        <f>C34*D34</f>
        <v>0</v>
      </c>
      <c r="O34" s="185">
        <f>IF(TOW&lt;T2wt,(C34*D34),IF(AND(TOW&gt;=T2wt,TOW&lt;T3wt),(C34*E34),IF(TOW&gt;=T3wt,(C34*F34),(C34*D34))))</f>
        <v>0</v>
      </c>
      <c r="P34" s="119"/>
      <c r="V34" s="91"/>
    </row>
    <row r="35" spans="1:22" s="27" customFormat="1" ht="16.5" customHeight="1" x14ac:dyDescent="0.25">
      <c r="A35" s="338" t="s">
        <v>44</v>
      </c>
      <c r="B35" s="304" t="s">
        <v>45</v>
      </c>
      <c r="C35" s="288"/>
      <c r="D35" s="318">
        <f>D34*K34</f>
        <v>4209.12</v>
      </c>
      <c r="E35" s="308"/>
      <c r="F35" s="308"/>
      <c r="G35" s="85">
        <v>2949.4800000000005</v>
      </c>
      <c r="H35" s="300">
        <v>1</v>
      </c>
      <c r="I35" s="233"/>
      <c r="J35" s="227"/>
      <c r="K35" s="234"/>
      <c r="L35" s="223">
        <v>1296</v>
      </c>
      <c r="M35" s="225">
        <f>C35*L35</f>
        <v>0</v>
      </c>
      <c r="N35" s="245">
        <f>C35*D35</f>
        <v>0</v>
      </c>
      <c r="O35" s="247">
        <f>G35*C35</f>
        <v>0</v>
      </c>
      <c r="P35" s="119"/>
      <c r="V35" s="91"/>
    </row>
    <row r="36" spans="1:22" s="27" customFormat="1" ht="16.5" customHeight="1" x14ac:dyDescent="0.3">
      <c r="A36" s="339"/>
      <c r="B36" s="305"/>
      <c r="C36" s="316"/>
      <c r="D36" s="323"/>
      <c r="E36" s="309"/>
      <c r="F36" s="309"/>
      <c r="G36" s="87" t="str">
        <f>"($"&amp;ROUND(G35/K34,2)&amp;" / pail)"</f>
        <v>($81.93 / pail)</v>
      </c>
      <c r="H36" s="301"/>
      <c r="I36" s="126"/>
      <c r="J36" s="233"/>
      <c r="K36" s="235"/>
      <c r="L36" s="230"/>
      <c r="M36" s="231"/>
      <c r="N36" s="246"/>
      <c r="O36" s="248"/>
      <c r="P36" s="119"/>
      <c r="V36" s="91"/>
    </row>
    <row r="37" spans="1:22" s="27" customFormat="1" ht="16.5" customHeight="1" x14ac:dyDescent="0.25">
      <c r="A37" s="158" t="s">
        <v>46</v>
      </c>
      <c r="B37" s="159" t="s">
        <v>47</v>
      </c>
      <c r="C37" s="125"/>
      <c r="D37" s="84">
        <v>1099.42</v>
      </c>
      <c r="E37" s="26">
        <v>882.31</v>
      </c>
      <c r="F37" s="26">
        <v>784.98</v>
      </c>
      <c r="G37" s="85" t="s">
        <v>39</v>
      </c>
      <c r="H37" s="188">
        <v>1</v>
      </c>
      <c r="I37" s="227">
        <v>1</v>
      </c>
      <c r="J37" s="48">
        <v>4</v>
      </c>
      <c r="K37" s="97">
        <v>4</v>
      </c>
      <c r="L37" s="68">
        <v>365</v>
      </c>
      <c r="M37" s="65">
        <f>C37*L37</f>
        <v>0</v>
      </c>
      <c r="N37" s="184">
        <f>C37*D37</f>
        <v>0</v>
      </c>
      <c r="O37" s="185">
        <f>IF(TOW&lt;T2wt,(C37*D37),IF(AND(TOW&gt;=T2wt,TOW&lt;T3wt),(C37*E37),IF(TOW&gt;=T3wt,(C37*F37),(C37*D37))))</f>
        <v>0</v>
      </c>
      <c r="P37" s="119"/>
      <c r="V37" s="91"/>
    </row>
    <row r="38" spans="1:22" s="27" customFormat="1" ht="15.6" customHeight="1" x14ac:dyDescent="0.25">
      <c r="A38" s="340" t="s">
        <v>48</v>
      </c>
      <c r="B38" s="304" t="s">
        <v>49</v>
      </c>
      <c r="C38" s="288"/>
      <c r="D38" s="306">
        <f>D37*K37</f>
        <v>4397.68</v>
      </c>
      <c r="E38" s="308"/>
      <c r="F38" s="308"/>
      <c r="G38" s="85">
        <v>2994.2</v>
      </c>
      <c r="H38" s="300">
        <v>1</v>
      </c>
      <c r="I38" s="232"/>
      <c r="J38" s="227"/>
      <c r="K38" s="234"/>
      <c r="L38" s="223">
        <v>1460</v>
      </c>
      <c r="M38" s="225">
        <f>C38*L38</f>
        <v>0</v>
      </c>
      <c r="N38" s="245">
        <f>C38*D38</f>
        <v>0</v>
      </c>
      <c r="O38" s="247">
        <f>G38*C38</f>
        <v>0</v>
      </c>
      <c r="P38" s="119"/>
      <c r="V38" s="91"/>
    </row>
    <row r="39" spans="1:22" s="27" customFormat="1" ht="15.6" customHeight="1" x14ac:dyDescent="0.3">
      <c r="A39" s="341"/>
      <c r="B39" s="324"/>
      <c r="C39" s="289"/>
      <c r="D39" s="325"/>
      <c r="E39" s="336"/>
      <c r="F39" s="336"/>
      <c r="G39" s="95" t="str">
        <f>"($"&amp;ROUND(G38/K37,2)&amp;" / drum)"</f>
        <v>($748.55 / drum)</v>
      </c>
      <c r="H39" s="337"/>
      <c r="I39" s="49"/>
      <c r="J39" s="228"/>
      <c r="K39" s="345"/>
      <c r="L39" s="224"/>
      <c r="M39" s="226"/>
      <c r="N39" s="346"/>
      <c r="O39" s="342"/>
      <c r="P39" s="119"/>
      <c r="V39" s="91"/>
    </row>
    <row r="40" spans="1:22" s="20" customFormat="1" ht="3" customHeight="1" x14ac:dyDescent="0.3">
      <c r="A40" s="160"/>
      <c r="B40" s="161"/>
      <c r="C40" s="94"/>
      <c r="D40" s="189"/>
      <c r="E40" s="189"/>
      <c r="F40" s="189"/>
      <c r="G40" s="190"/>
      <c r="H40" s="191"/>
      <c r="I40" s="192"/>
      <c r="J40" s="192"/>
      <c r="K40" s="193"/>
      <c r="L40" s="194"/>
      <c r="M40" s="193"/>
      <c r="N40" s="195"/>
      <c r="O40" s="196"/>
      <c r="P40" s="119"/>
      <c r="U40" s="27"/>
      <c r="V40" s="91"/>
    </row>
    <row r="41" spans="1:22" s="27" customFormat="1" ht="16.5" customHeight="1" x14ac:dyDescent="0.25">
      <c r="A41" s="334" t="s">
        <v>50</v>
      </c>
      <c r="B41" s="292" t="s">
        <v>51</v>
      </c>
      <c r="C41" s="328"/>
      <c r="D41" s="80">
        <v>61.36</v>
      </c>
      <c r="E41" s="50">
        <v>51.84</v>
      </c>
      <c r="F41" s="50">
        <v>47.68</v>
      </c>
      <c r="G41" s="81" t="s">
        <v>39</v>
      </c>
      <c r="H41" s="312">
        <v>1</v>
      </c>
      <c r="I41" s="315">
        <v>8</v>
      </c>
      <c r="J41" s="315">
        <v>15</v>
      </c>
      <c r="K41" s="344">
        <v>90</v>
      </c>
      <c r="L41" s="242">
        <v>16</v>
      </c>
      <c r="M41" s="243">
        <f>C41*L41</f>
        <v>0</v>
      </c>
      <c r="N41" s="254">
        <f>C41*D41</f>
        <v>0</v>
      </c>
      <c r="O41" s="330">
        <f>IF(TOW&lt;T2wt,(C41*D41),IF(AND(TOW&gt;=T2wt,TOW&lt;T3wt),(C41*E41),IF(TOW&gt;=T3wt,(C41*F41),(C41*D41))))</f>
        <v>0</v>
      </c>
      <c r="P41" s="119"/>
      <c r="V41" s="91"/>
    </row>
    <row r="42" spans="1:22" s="27" customFormat="1" ht="16.5" customHeight="1" x14ac:dyDescent="0.3">
      <c r="A42" s="335"/>
      <c r="B42" s="293"/>
      <c r="C42" s="316"/>
      <c r="D42" s="105" t="str">
        <f>"($"&amp;ROUND(D41/$I41,2)&amp;" / qt)"</f>
        <v>($7.67 / qt)</v>
      </c>
      <c r="E42" s="106" t="str">
        <f>"($"&amp;ROUND(E41/$I41,2)&amp;" / qt)"</f>
        <v>($6.48 / qt)</v>
      </c>
      <c r="F42" s="106" t="str">
        <f>"($"&amp;ROUND(F41/$I41,2)&amp;" / qt)"</f>
        <v>($5.96 / qt)</v>
      </c>
      <c r="G42" s="83" t="s">
        <v>34</v>
      </c>
      <c r="H42" s="313"/>
      <c r="I42" s="229"/>
      <c r="J42" s="229"/>
      <c r="K42" s="287"/>
      <c r="L42" s="239"/>
      <c r="M42" s="231"/>
      <c r="N42" s="255"/>
      <c r="O42" s="329"/>
      <c r="P42" s="119"/>
      <c r="V42" s="91"/>
    </row>
    <row r="43" spans="1:22" s="27" customFormat="1" ht="16.5" customHeight="1" x14ac:dyDescent="0.25">
      <c r="A43" s="302" t="s">
        <v>52</v>
      </c>
      <c r="B43" s="304" t="s">
        <v>53</v>
      </c>
      <c r="C43" s="288"/>
      <c r="D43" s="99">
        <f>D41*K41</f>
        <v>5522.4</v>
      </c>
      <c r="E43" s="108"/>
      <c r="F43" s="100"/>
      <c r="G43" s="114">
        <v>4082.4</v>
      </c>
      <c r="H43" s="317">
        <v>1</v>
      </c>
      <c r="I43" s="186"/>
      <c r="J43" s="250"/>
      <c r="K43" s="285"/>
      <c r="L43" s="223">
        <v>1440</v>
      </c>
      <c r="M43" s="236">
        <f>C43*L43</f>
        <v>0</v>
      </c>
      <c r="N43" s="331">
        <f>D43*C43</f>
        <v>0</v>
      </c>
      <c r="O43" s="247">
        <f>G43*C43</f>
        <v>0</v>
      </c>
      <c r="P43" s="119"/>
      <c r="V43" s="91"/>
    </row>
    <row r="44" spans="1:22" s="27" customFormat="1" ht="16.5" customHeight="1" x14ac:dyDescent="0.3">
      <c r="A44" s="303"/>
      <c r="B44" s="305"/>
      <c r="C44" s="316"/>
      <c r="D44" s="101"/>
      <c r="E44" s="109"/>
      <c r="F44" s="102"/>
      <c r="G44" s="115" t="str">
        <f>"($"&amp;ROUND(G43/K41/I41,2)&amp;" / qt)"</f>
        <v>($5.67 / qt)</v>
      </c>
      <c r="H44" s="317"/>
      <c r="I44" s="186"/>
      <c r="J44" s="251"/>
      <c r="K44" s="286"/>
      <c r="L44" s="230"/>
      <c r="M44" s="237"/>
      <c r="N44" s="332"/>
      <c r="O44" s="248"/>
      <c r="P44" s="119"/>
      <c r="V44" s="91"/>
    </row>
    <row r="45" spans="1:22" s="27" customFormat="1" ht="16.5" customHeight="1" x14ac:dyDescent="0.25">
      <c r="A45" s="326" t="s">
        <v>54</v>
      </c>
      <c r="B45" s="297" t="s">
        <v>128</v>
      </c>
      <c r="C45" s="288"/>
      <c r="D45" s="107">
        <v>106.6</v>
      </c>
      <c r="E45" s="93">
        <v>89.94</v>
      </c>
      <c r="F45" s="93">
        <v>82.73</v>
      </c>
      <c r="G45" s="85" t="s">
        <v>39</v>
      </c>
      <c r="H45" s="317">
        <v>1</v>
      </c>
      <c r="I45" s="229">
        <v>4</v>
      </c>
      <c r="J45" s="229">
        <v>13</v>
      </c>
      <c r="K45" s="287">
        <v>65</v>
      </c>
      <c r="L45" s="238">
        <v>28</v>
      </c>
      <c r="M45" s="225">
        <f>C45*L45</f>
        <v>0</v>
      </c>
      <c r="N45" s="255">
        <f>C45*D45</f>
        <v>0</v>
      </c>
      <c r="O45" s="329">
        <f>IF(TOW&lt;T2wt,(C45*D45),IF(AND(TOW&gt;=T2wt,TOW&lt;T3wt),(C45*E45),IF(TOW&gt;=T3wt,(C45*F45),(C45*D45))))</f>
        <v>0</v>
      </c>
      <c r="P45" s="119"/>
      <c r="V45" s="91"/>
    </row>
    <row r="46" spans="1:22" s="27" customFormat="1" ht="16.5" customHeight="1" x14ac:dyDescent="0.3">
      <c r="A46" s="327"/>
      <c r="B46" s="297"/>
      <c r="C46" s="316"/>
      <c r="D46" s="86" t="str">
        <f>"($"&amp;ROUND(D45/I45,2)&amp;" / gal)"</f>
        <v>($26.65 / gal)</v>
      </c>
      <c r="E46" s="29" t="str">
        <f>"($"&amp;ROUND(E45/4,2)&amp;" / gal)"</f>
        <v>($22.49 / gal)</v>
      </c>
      <c r="F46" s="29" t="str">
        <f>"($"&amp;ROUND(F45/4,2)&amp;" / gal)"</f>
        <v>($20.68 / gal)</v>
      </c>
      <c r="G46" s="87" t="s">
        <v>34</v>
      </c>
      <c r="H46" s="317"/>
      <c r="I46" s="229"/>
      <c r="J46" s="229"/>
      <c r="K46" s="287"/>
      <c r="L46" s="239"/>
      <c r="M46" s="231"/>
      <c r="N46" s="255"/>
      <c r="O46" s="329"/>
      <c r="P46" s="119"/>
      <c r="V46" s="91"/>
    </row>
    <row r="47" spans="1:22" s="27" customFormat="1" ht="16.5" customHeight="1" x14ac:dyDescent="0.25">
      <c r="A47" s="302" t="s">
        <v>55</v>
      </c>
      <c r="B47" s="304" t="s">
        <v>56</v>
      </c>
      <c r="C47" s="288"/>
      <c r="D47" s="318">
        <f>D45*K45</f>
        <v>6929</v>
      </c>
      <c r="E47" s="320"/>
      <c r="F47" s="320"/>
      <c r="G47" s="85">
        <v>5112.8999999999996</v>
      </c>
      <c r="H47" s="223">
        <v>1</v>
      </c>
      <c r="I47" s="186"/>
      <c r="J47" s="250"/>
      <c r="K47" s="285"/>
      <c r="L47" s="223">
        <v>1820</v>
      </c>
      <c r="M47" s="236">
        <f>C47*L47</f>
        <v>0</v>
      </c>
      <c r="N47" s="331">
        <f>D47*C47</f>
        <v>0</v>
      </c>
      <c r="O47" s="247">
        <f>G47*C47</f>
        <v>0</v>
      </c>
      <c r="P47" s="119"/>
      <c r="V47" s="91"/>
    </row>
    <row r="48" spans="1:22" s="27" customFormat="1" ht="16.5" customHeight="1" x14ac:dyDescent="0.3">
      <c r="A48" s="303"/>
      <c r="B48" s="305"/>
      <c r="C48" s="316"/>
      <c r="D48" s="323"/>
      <c r="E48" s="322"/>
      <c r="F48" s="322"/>
      <c r="G48" s="87" t="str">
        <f>"($"&amp;ROUND(G47/K45/I45,2)&amp;" / gal)"</f>
        <v>($19.67 / gal)</v>
      </c>
      <c r="H48" s="230"/>
      <c r="I48" s="186"/>
      <c r="J48" s="251"/>
      <c r="K48" s="286"/>
      <c r="L48" s="230"/>
      <c r="M48" s="237"/>
      <c r="N48" s="332"/>
      <c r="O48" s="248"/>
      <c r="P48" s="119"/>
      <c r="V48" s="91"/>
    </row>
    <row r="49" spans="1:22" s="27" customFormat="1" ht="16.5" customHeight="1" x14ac:dyDescent="0.25">
      <c r="A49" s="158" t="s">
        <v>57</v>
      </c>
      <c r="B49" s="159" t="s">
        <v>58</v>
      </c>
      <c r="C49" s="125"/>
      <c r="D49" s="84">
        <v>116.92</v>
      </c>
      <c r="E49" s="26">
        <v>95.51</v>
      </c>
      <c r="F49" s="26">
        <v>86</v>
      </c>
      <c r="G49" s="85" t="s">
        <v>39</v>
      </c>
      <c r="H49" s="197">
        <v>1</v>
      </c>
      <c r="I49" s="229">
        <v>1</v>
      </c>
      <c r="J49" s="96">
        <v>12</v>
      </c>
      <c r="K49" s="92">
        <v>36</v>
      </c>
      <c r="L49" s="68">
        <v>36</v>
      </c>
      <c r="M49" s="65">
        <f>C49*L49</f>
        <v>0</v>
      </c>
      <c r="N49" s="184">
        <f>C49*D49</f>
        <v>0</v>
      </c>
      <c r="O49" s="185">
        <f>IF(TOW&lt;T2wt,(C49*D49),IF(AND(TOW&gt;=T2wt,TOW&lt;T3wt),(C49*E49),IF(TOW&gt;=T3wt,(C49*F49),(C49*D49))))</f>
        <v>0</v>
      </c>
      <c r="P49" s="119"/>
      <c r="V49" s="91"/>
    </row>
    <row r="50" spans="1:22" s="27" customFormat="1" ht="16.5" customHeight="1" x14ac:dyDescent="0.25">
      <c r="A50" s="338" t="s">
        <v>59</v>
      </c>
      <c r="B50" s="304" t="s">
        <v>60</v>
      </c>
      <c r="C50" s="288"/>
      <c r="D50" s="318">
        <f>D49*K49</f>
        <v>4209.12</v>
      </c>
      <c r="E50" s="320"/>
      <c r="F50" s="320"/>
      <c r="G50" s="85">
        <v>2949.4800000000005</v>
      </c>
      <c r="H50" s="223">
        <v>1</v>
      </c>
      <c r="I50" s="229"/>
      <c r="J50" s="227"/>
      <c r="K50" s="225"/>
      <c r="L50" s="223">
        <v>1296</v>
      </c>
      <c r="M50" s="225">
        <f>C50*L50</f>
        <v>0</v>
      </c>
      <c r="N50" s="331">
        <f>C50*D50</f>
        <v>0</v>
      </c>
      <c r="O50" s="247">
        <f>G50*C50</f>
        <v>0</v>
      </c>
      <c r="P50" s="119"/>
      <c r="V50" s="91"/>
    </row>
    <row r="51" spans="1:22" s="27" customFormat="1" ht="16.5" customHeight="1" x14ac:dyDescent="0.3">
      <c r="A51" s="339"/>
      <c r="B51" s="305"/>
      <c r="C51" s="316"/>
      <c r="D51" s="323"/>
      <c r="E51" s="322"/>
      <c r="F51" s="322"/>
      <c r="G51" s="87" t="str">
        <f>"($"&amp;ROUND(G50/K49,2)&amp;" / pail)"</f>
        <v>($81.93 / pail)</v>
      </c>
      <c r="H51" s="230"/>
      <c r="I51" s="96"/>
      <c r="J51" s="233"/>
      <c r="K51" s="231"/>
      <c r="L51" s="230"/>
      <c r="M51" s="231"/>
      <c r="N51" s="332"/>
      <c r="O51" s="248"/>
      <c r="P51" s="119"/>
      <c r="V51" s="91"/>
    </row>
    <row r="52" spans="1:22" s="27" customFormat="1" ht="16.5" customHeight="1" x14ac:dyDescent="0.25">
      <c r="A52" s="162" t="s">
        <v>61</v>
      </c>
      <c r="B52" s="159" t="s">
        <v>62</v>
      </c>
      <c r="C52" s="125"/>
      <c r="D52" s="84">
        <v>1099.42</v>
      </c>
      <c r="E52" s="26">
        <v>882.31</v>
      </c>
      <c r="F52" s="26">
        <v>784.98</v>
      </c>
      <c r="G52" s="85" t="s">
        <v>39</v>
      </c>
      <c r="H52" s="197">
        <v>1</v>
      </c>
      <c r="I52" s="229">
        <v>1</v>
      </c>
      <c r="J52" s="96">
        <v>4</v>
      </c>
      <c r="K52" s="92">
        <v>4</v>
      </c>
      <c r="L52" s="68">
        <v>365</v>
      </c>
      <c r="M52" s="65">
        <f>C52*L52</f>
        <v>0</v>
      </c>
      <c r="N52" s="184">
        <f>C52*D52</f>
        <v>0</v>
      </c>
      <c r="O52" s="185">
        <f>IF(TOW&lt;T2wt,(C52*D52),IF(AND(TOW&gt;=T2wt,TOW&lt;T3wt),(C52*E52),IF(TOW&gt;=T3wt,(C52*F52),(C52*D52))))</f>
        <v>0</v>
      </c>
      <c r="P52" s="119"/>
      <c r="V52" s="91"/>
    </row>
    <row r="53" spans="1:22" s="27" customFormat="1" ht="15.75" customHeight="1" x14ac:dyDescent="0.25">
      <c r="A53" s="340" t="s">
        <v>63</v>
      </c>
      <c r="B53" s="304" t="s">
        <v>64</v>
      </c>
      <c r="C53" s="288"/>
      <c r="D53" s="318">
        <f>D52*K52</f>
        <v>4397.68</v>
      </c>
      <c r="E53" s="320"/>
      <c r="F53" s="320"/>
      <c r="G53" s="85">
        <v>2994.2</v>
      </c>
      <c r="H53" s="223">
        <v>1</v>
      </c>
      <c r="I53" s="229"/>
      <c r="J53" s="227"/>
      <c r="K53" s="225"/>
      <c r="L53" s="223">
        <v>1460</v>
      </c>
      <c r="M53" s="225">
        <f>C53*L53</f>
        <v>0</v>
      </c>
      <c r="N53" s="331">
        <f>C53*D53</f>
        <v>0</v>
      </c>
      <c r="O53" s="247">
        <f>G53*C53</f>
        <v>0</v>
      </c>
      <c r="P53" s="119"/>
      <c r="V53" s="91"/>
    </row>
    <row r="54" spans="1:22" s="27" customFormat="1" ht="15.75" customHeight="1" x14ac:dyDescent="0.3">
      <c r="A54" s="341"/>
      <c r="B54" s="324"/>
      <c r="C54" s="289"/>
      <c r="D54" s="319"/>
      <c r="E54" s="321"/>
      <c r="F54" s="321"/>
      <c r="G54" s="95" t="str">
        <f>"($"&amp;ROUND(G53/K52,2)&amp;" / drum)"</f>
        <v>($748.55 / drum)</v>
      </c>
      <c r="H54" s="224"/>
      <c r="I54" s="49"/>
      <c r="J54" s="228"/>
      <c r="K54" s="226"/>
      <c r="L54" s="224"/>
      <c r="M54" s="226"/>
      <c r="N54" s="343"/>
      <c r="O54" s="342"/>
      <c r="P54" s="119"/>
      <c r="V54" s="91"/>
    </row>
    <row r="55" spans="1:22" s="5" customFormat="1" ht="4.5" customHeight="1" x14ac:dyDescent="0.25">
      <c r="A55" s="163"/>
      <c r="B55" s="164"/>
      <c r="C55" s="75"/>
      <c r="D55" s="198"/>
      <c r="E55" s="199"/>
      <c r="F55" s="199"/>
      <c r="G55" s="200"/>
      <c r="H55" s="201"/>
      <c r="I55" s="202"/>
      <c r="J55" s="203"/>
      <c r="K55" s="204"/>
      <c r="L55" s="201"/>
      <c r="M55" s="204"/>
      <c r="N55" s="76"/>
      <c r="O55" s="205"/>
      <c r="P55" s="119"/>
      <c r="Q55" s="2"/>
      <c r="U55" s="27"/>
      <c r="V55" s="91"/>
    </row>
    <row r="56" spans="1:22" s="27" customFormat="1" ht="16.5" customHeight="1" x14ac:dyDescent="0.25">
      <c r="A56" s="334" t="s">
        <v>65</v>
      </c>
      <c r="B56" s="292" t="s">
        <v>66</v>
      </c>
      <c r="C56" s="310"/>
      <c r="D56" s="60">
        <v>61.36</v>
      </c>
      <c r="E56" s="50">
        <v>51.84</v>
      </c>
      <c r="F56" s="50">
        <v>47.68</v>
      </c>
      <c r="G56" s="62" t="s">
        <v>39</v>
      </c>
      <c r="H56" s="312">
        <v>1</v>
      </c>
      <c r="I56" s="240">
        <v>8</v>
      </c>
      <c r="J56" s="240">
        <v>15</v>
      </c>
      <c r="K56" s="241">
        <v>90</v>
      </c>
      <c r="L56" s="242">
        <v>16</v>
      </c>
      <c r="M56" s="243">
        <f>C56*L56</f>
        <v>0</v>
      </c>
      <c r="N56" s="254">
        <f>C56*D56</f>
        <v>0</v>
      </c>
      <c r="O56" s="330">
        <f>IF(TOW&lt;T2wt,(C56*D56),IF(AND(TOW&gt;=T2wt,TOW&lt;T3wt),(C56*E56),IF(TOW&gt;=T3wt,(C56*F56),(C56*D56))))</f>
        <v>0</v>
      </c>
      <c r="P56" s="119"/>
      <c r="V56" s="91"/>
    </row>
    <row r="57" spans="1:22" s="27" customFormat="1" ht="16.5" customHeight="1" x14ac:dyDescent="0.3">
      <c r="A57" s="335"/>
      <c r="B57" s="293"/>
      <c r="C57" s="311"/>
      <c r="D57" s="57" t="str">
        <f>"($"&amp;ROUND(D56/$I56,2)&amp;" / qt)"</f>
        <v>($7.67 / qt)</v>
      </c>
      <c r="E57" s="28" t="str">
        <f>"($"&amp;ROUND(E56/$I56,2)&amp;" / qt)"</f>
        <v>($6.48 / qt)</v>
      </c>
      <c r="F57" s="28" t="str">
        <f>"($"&amp;ROUND(F56/$I56,2)&amp;" / qt)"</f>
        <v>($5.96 / qt)</v>
      </c>
      <c r="G57" s="53" t="s">
        <v>34</v>
      </c>
      <c r="H57" s="313"/>
      <c r="I57" s="233"/>
      <c r="J57" s="233"/>
      <c r="K57" s="235"/>
      <c r="L57" s="239"/>
      <c r="M57" s="231"/>
      <c r="N57" s="255"/>
      <c r="O57" s="329"/>
      <c r="P57" s="119"/>
      <c r="V57" s="91"/>
    </row>
    <row r="58" spans="1:22" s="27" customFormat="1" ht="16.5" customHeight="1" x14ac:dyDescent="0.25">
      <c r="A58" s="302" t="s">
        <v>67</v>
      </c>
      <c r="B58" s="304" t="s">
        <v>68</v>
      </c>
      <c r="C58" s="333"/>
      <c r="D58" s="306">
        <f>D56*K56</f>
        <v>5522.4</v>
      </c>
      <c r="E58" s="320"/>
      <c r="F58" s="320"/>
      <c r="G58" s="103">
        <v>4082.4</v>
      </c>
      <c r="H58" s="223">
        <v>1</v>
      </c>
      <c r="I58" s="186"/>
      <c r="J58" s="250"/>
      <c r="K58" s="252"/>
      <c r="L58" s="223">
        <v>1440</v>
      </c>
      <c r="M58" s="236">
        <f>C58*L58</f>
        <v>0</v>
      </c>
      <c r="N58" s="331">
        <f>D58*C58</f>
        <v>0</v>
      </c>
      <c r="O58" s="247">
        <f>G58*C58</f>
        <v>0</v>
      </c>
      <c r="P58" s="119"/>
      <c r="V58" s="91"/>
    </row>
    <row r="59" spans="1:22" s="27" customFormat="1" ht="16.5" customHeight="1" x14ac:dyDescent="0.3">
      <c r="A59" s="303"/>
      <c r="B59" s="305"/>
      <c r="C59" s="311"/>
      <c r="D59" s="307"/>
      <c r="E59" s="322"/>
      <c r="F59" s="322"/>
      <c r="G59" s="104" t="str">
        <f>"($"&amp;ROUND(G58/K56/I56,2)&amp;" / case)"</f>
        <v>($5.67 / case)</v>
      </c>
      <c r="H59" s="230"/>
      <c r="I59" s="187"/>
      <c r="J59" s="251"/>
      <c r="K59" s="253"/>
      <c r="L59" s="230"/>
      <c r="M59" s="237"/>
      <c r="N59" s="332"/>
      <c r="O59" s="248"/>
      <c r="P59" s="119"/>
      <c r="V59" s="91"/>
    </row>
    <row r="60" spans="1:22" s="27" customFormat="1" ht="16.5" customHeight="1" x14ac:dyDescent="0.25">
      <c r="A60" s="326" t="s">
        <v>69</v>
      </c>
      <c r="B60" s="297" t="s">
        <v>129</v>
      </c>
      <c r="C60" s="333"/>
      <c r="D60" s="58">
        <v>106.6</v>
      </c>
      <c r="E60" s="26">
        <v>89.94</v>
      </c>
      <c r="F60" s="26">
        <v>82.73</v>
      </c>
      <c r="G60" s="55" t="s">
        <v>39</v>
      </c>
      <c r="H60" s="317">
        <v>1</v>
      </c>
      <c r="I60" s="227">
        <v>4</v>
      </c>
      <c r="J60" s="227">
        <v>13</v>
      </c>
      <c r="K60" s="234">
        <v>65</v>
      </c>
      <c r="L60" s="238">
        <v>28</v>
      </c>
      <c r="M60" s="225">
        <f>C60*L60</f>
        <v>0</v>
      </c>
      <c r="N60" s="255">
        <f>C60*D60</f>
        <v>0</v>
      </c>
      <c r="O60" s="329">
        <f>IF(TOW&lt;T2wt,(C60*D60),IF(AND(TOW&gt;=T2wt,TOW&lt;T3wt),(C60*E60),IF(TOW&gt;=T3wt,(C60*F60),(C60*D60))))</f>
        <v>0</v>
      </c>
      <c r="P60" s="119"/>
      <c r="V60" s="91"/>
    </row>
    <row r="61" spans="1:22" s="27" customFormat="1" ht="16.5" customHeight="1" x14ac:dyDescent="0.3">
      <c r="A61" s="327"/>
      <c r="B61" s="297"/>
      <c r="C61" s="311"/>
      <c r="D61" s="59" t="str">
        <f>"($"&amp;ROUND(D60/I60,2)&amp;" / gal)"</f>
        <v>($26.65 / gal)</v>
      </c>
      <c r="E61" s="29" t="str">
        <f>"($"&amp;ROUND(E60/4,2)&amp;" / gal)"</f>
        <v>($22.49 / gal)</v>
      </c>
      <c r="F61" s="29" t="str">
        <f>"($"&amp;ROUND(F60/4,2)&amp;" / gal)"</f>
        <v>($20.68 / gal)</v>
      </c>
      <c r="G61" s="79" t="s">
        <v>34</v>
      </c>
      <c r="H61" s="317"/>
      <c r="I61" s="233"/>
      <c r="J61" s="233"/>
      <c r="K61" s="235"/>
      <c r="L61" s="239"/>
      <c r="M61" s="231"/>
      <c r="N61" s="255"/>
      <c r="O61" s="329"/>
      <c r="P61" s="119"/>
      <c r="V61" s="91"/>
    </row>
    <row r="62" spans="1:22" s="27" customFormat="1" ht="16.5" customHeight="1" x14ac:dyDescent="0.25">
      <c r="A62" s="302" t="s">
        <v>70</v>
      </c>
      <c r="B62" s="304" t="s">
        <v>71</v>
      </c>
      <c r="C62" s="333"/>
      <c r="D62" s="318">
        <f>D60*K60</f>
        <v>6929</v>
      </c>
      <c r="E62" s="320"/>
      <c r="F62" s="320"/>
      <c r="G62" s="55">
        <v>5112.8999999999996</v>
      </c>
      <c r="H62" s="223">
        <v>1</v>
      </c>
      <c r="I62" s="186"/>
      <c r="J62" s="250"/>
      <c r="K62" s="252"/>
      <c r="L62" s="223">
        <v>1820</v>
      </c>
      <c r="M62" s="236">
        <f>C62*L62</f>
        <v>0</v>
      </c>
      <c r="N62" s="331">
        <f>D62*C62</f>
        <v>0</v>
      </c>
      <c r="O62" s="247">
        <f>G62*C62</f>
        <v>0</v>
      </c>
      <c r="P62" s="119"/>
      <c r="V62" s="91"/>
    </row>
    <row r="63" spans="1:22" s="27" customFormat="1" ht="16.5" customHeight="1" x14ac:dyDescent="0.3">
      <c r="A63" s="303"/>
      <c r="B63" s="305"/>
      <c r="C63" s="311"/>
      <c r="D63" s="323"/>
      <c r="E63" s="322"/>
      <c r="F63" s="322"/>
      <c r="G63" s="79" t="str">
        <f>"($"&amp;ROUND(G62/K60/I60,2)&amp;" / gal)"</f>
        <v>($19.67 / gal)</v>
      </c>
      <c r="H63" s="230"/>
      <c r="I63" s="187"/>
      <c r="J63" s="251"/>
      <c r="K63" s="253"/>
      <c r="L63" s="230"/>
      <c r="M63" s="237"/>
      <c r="N63" s="332"/>
      <c r="O63" s="248"/>
      <c r="P63" s="119"/>
      <c r="V63" s="91"/>
    </row>
    <row r="64" spans="1:22" s="27" customFormat="1" ht="16.5" customHeight="1" x14ac:dyDescent="0.25">
      <c r="A64" s="158" t="s">
        <v>72</v>
      </c>
      <c r="B64" s="159" t="s">
        <v>73</v>
      </c>
      <c r="C64" s="111"/>
      <c r="D64" s="58">
        <v>116.92</v>
      </c>
      <c r="E64" s="26">
        <v>95.51</v>
      </c>
      <c r="F64" s="26">
        <v>86</v>
      </c>
      <c r="G64" s="55" t="s">
        <v>39</v>
      </c>
      <c r="H64" s="197">
        <v>1</v>
      </c>
      <c r="I64" s="227">
        <v>1</v>
      </c>
      <c r="J64" s="96">
        <v>12</v>
      </c>
      <c r="K64" s="98">
        <v>36</v>
      </c>
      <c r="L64" s="68">
        <v>36</v>
      </c>
      <c r="M64" s="65">
        <f>C64*L64</f>
        <v>0</v>
      </c>
      <c r="N64" s="184">
        <f>C64*D64</f>
        <v>0</v>
      </c>
      <c r="O64" s="185">
        <f>IF(TOW&lt;T2wt,(C64*D64),IF(AND(TOW&gt;=T2wt,TOW&lt;T3wt),(C64*E64),IF(TOW&gt;=T3wt,(C64*F64),(C64*D64))))</f>
        <v>0</v>
      </c>
      <c r="P64" s="119"/>
      <c r="V64" s="91"/>
    </row>
    <row r="65" spans="1:22" s="27" customFormat="1" ht="16.5" customHeight="1" x14ac:dyDescent="0.25">
      <c r="A65" s="338" t="s">
        <v>74</v>
      </c>
      <c r="B65" s="304" t="s">
        <v>75</v>
      </c>
      <c r="C65" s="333"/>
      <c r="D65" s="318">
        <f>D64*K64</f>
        <v>4209.12</v>
      </c>
      <c r="E65" s="320"/>
      <c r="F65" s="320"/>
      <c r="G65" s="55">
        <v>2949.4800000000005</v>
      </c>
      <c r="H65" s="223">
        <v>1</v>
      </c>
      <c r="I65" s="233"/>
      <c r="J65" s="227"/>
      <c r="K65" s="234"/>
      <c r="L65" s="223">
        <v>1296</v>
      </c>
      <c r="M65" s="225">
        <f>C65*L65</f>
        <v>0</v>
      </c>
      <c r="N65" s="331">
        <f>C65*D65</f>
        <v>0</v>
      </c>
      <c r="O65" s="247">
        <f>G65*C65</f>
        <v>0</v>
      </c>
      <c r="P65" s="119"/>
      <c r="V65" s="91"/>
    </row>
    <row r="66" spans="1:22" s="27" customFormat="1" ht="16.5" customHeight="1" x14ac:dyDescent="0.3">
      <c r="A66" s="339"/>
      <c r="B66" s="305"/>
      <c r="C66" s="311"/>
      <c r="D66" s="323"/>
      <c r="E66" s="322"/>
      <c r="F66" s="322"/>
      <c r="G66" s="79" t="str">
        <f>"($"&amp;ROUND(G65/K64,2)&amp;" / pail)"</f>
        <v>($81.93 / pail)</v>
      </c>
      <c r="H66" s="230"/>
      <c r="I66" s="126"/>
      <c r="J66" s="233"/>
      <c r="K66" s="235"/>
      <c r="L66" s="230"/>
      <c r="M66" s="231"/>
      <c r="N66" s="332"/>
      <c r="O66" s="248"/>
      <c r="P66" s="119"/>
      <c r="V66" s="91"/>
    </row>
    <row r="67" spans="1:22" s="27" customFormat="1" ht="16.5" customHeight="1" x14ac:dyDescent="0.25">
      <c r="A67" s="165" t="s">
        <v>76</v>
      </c>
      <c r="B67" s="166" t="s">
        <v>77</v>
      </c>
      <c r="C67" s="112"/>
      <c r="D67" s="61">
        <v>1099.42</v>
      </c>
      <c r="E67" s="51">
        <v>882.31</v>
      </c>
      <c r="F67" s="51">
        <v>784.98</v>
      </c>
      <c r="G67" s="63" t="s">
        <v>92</v>
      </c>
      <c r="H67" s="206">
        <v>1</v>
      </c>
      <c r="I67" s="49">
        <v>1</v>
      </c>
      <c r="J67" s="49">
        <v>4</v>
      </c>
      <c r="K67" s="110">
        <v>4</v>
      </c>
      <c r="L67" s="69">
        <v>365</v>
      </c>
      <c r="M67" s="66">
        <f>C67*L67</f>
        <v>0</v>
      </c>
      <c r="N67" s="207">
        <f>C67*D67</f>
        <v>0</v>
      </c>
      <c r="O67" s="208">
        <f>IF(TOW&lt;T2wt,(C67*D67),IF(AND(TOW&gt;=T2wt,TOW&lt;T3wt),(C67*E67),IF(TOW&gt;=T3wt,(C67*F67),(C67*D67))))</f>
        <v>0</v>
      </c>
      <c r="P67" s="119"/>
      <c r="V67" s="91"/>
    </row>
    <row r="68" spans="1:22" s="5" customFormat="1" ht="3.9" customHeight="1" x14ac:dyDescent="0.25">
      <c r="A68" s="163"/>
      <c r="B68" s="164"/>
      <c r="C68" s="75"/>
      <c r="D68" s="198"/>
      <c r="E68" s="199"/>
      <c r="F68" s="199"/>
      <c r="G68" s="200"/>
      <c r="H68" s="201"/>
      <c r="I68" s="202"/>
      <c r="J68" s="203"/>
      <c r="K68" s="204"/>
      <c r="L68" s="201"/>
      <c r="M68" s="204"/>
      <c r="N68" s="76"/>
      <c r="O68" s="205"/>
      <c r="P68" s="119"/>
      <c r="Q68" s="2"/>
      <c r="U68" s="27"/>
      <c r="V68" s="91"/>
    </row>
    <row r="69" spans="1:22" s="27" customFormat="1" ht="16.5" customHeight="1" x14ac:dyDescent="0.25">
      <c r="A69" s="290" t="s">
        <v>78</v>
      </c>
      <c r="B69" s="292" t="s">
        <v>79</v>
      </c>
      <c r="C69" s="310"/>
      <c r="D69" s="60">
        <v>61.36</v>
      </c>
      <c r="E69" s="50">
        <v>51.84</v>
      </c>
      <c r="F69" s="50">
        <v>47.68</v>
      </c>
      <c r="G69" s="62" t="s">
        <v>39</v>
      </c>
      <c r="H69" s="312">
        <v>1</v>
      </c>
      <c r="I69" s="240">
        <v>8</v>
      </c>
      <c r="J69" s="240">
        <v>15</v>
      </c>
      <c r="K69" s="241">
        <v>90</v>
      </c>
      <c r="L69" s="242">
        <v>16</v>
      </c>
      <c r="M69" s="243">
        <f>C69*L69</f>
        <v>0</v>
      </c>
      <c r="N69" s="254">
        <f>C69*D69</f>
        <v>0</v>
      </c>
      <c r="O69" s="330">
        <f>IF(TOW&lt;T2wt,(C69*D69),IF(AND(TOW&gt;=T2wt,TOW&lt;T3wt),(C69*E69),IF(TOW&gt;=T3wt,(C69*F69),(C69*D69))))</f>
        <v>0</v>
      </c>
      <c r="P69" s="119"/>
      <c r="V69" s="91"/>
    </row>
    <row r="70" spans="1:22" s="27" customFormat="1" ht="16.5" customHeight="1" x14ac:dyDescent="0.3">
      <c r="A70" s="291"/>
      <c r="B70" s="293"/>
      <c r="C70" s="311"/>
      <c r="D70" s="57" t="str">
        <f>"($"&amp;ROUND(D69/$I69,2)&amp;" / qt)"</f>
        <v>($7.67 / qt)</v>
      </c>
      <c r="E70" s="28" t="str">
        <f>"($"&amp;ROUND(E69/$I69,2)&amp;" / qt)"</f>
        <v>($6.48 / qt)</v>
      </c>
      <c r="F70" s="28" t="str">
        <f>"($"&amp;ROUND(F69/$I69,2)&amp;" / qt)"</f>
        <v>($5.96 / qt)</v>
      </c>
      <c r="G70" s="53" t="s">
        <v>34</v>
      </c>
      <c r="H70" s="313"/>
      <c r="I70" s="233"/>
      <c r="J70" s="233"/>
      <c r="K70" s="235"/>
      <c r="L70" s="239"/>
      <c r="M70" s="231"/>
      <c r="N70" s="255"/>
      <c r="O70" s="329"/>
      <c r="P70" s="119"/>
      <c r="V70" s="91"/>
    </row>
    <row r="71" spans="1:22" s="27" customFormat="1" ht="16.5" customHeight="1" x14ac:dyDescent="0.25">
      <c r="A71" s="302" t="s">
        <v>80</v>
      </c>
      <c r="B71" s="304" t="s">
        <v>81</v>
      </c>
      <c r="C71" s="333"/>
      <c r="D71" s="306">
        <f>D69*K69</f>
        <v>5522.4</v>
      </c>
      <c r="E71" s="320"/>
      <c r="F71" s="320"/>
      <c r="G71" s="103">
        <v>4082.4</v>
      </c>
      <c r="H71" s="223">
        <v>1</v>
      </c>
      <c r="I71" s="186"/>
      <c r="J71" s="250"/>
      <c r="K71" s="252"/>
      <c r="L71" s="223">
        <v>1440</v>
      </c>
      <c r="M71" s="236">
        <f>C71*L71</f>
        <v>0</v>
      </c>
      <c r="N71" s="331">
        <f>D71*C71</f>
        <v>0</v>
      </c>
      <c r="O71" s="247">
        <f>G71*C71</f>
        <v>0</v>
      </c>
      <c r="P71" s="119"/>
      <c r="V71" s="91"/>
    </row>
    <row r="72" spans="1:22" s="27" customFormat="1" ht="16.5" customHeight="1" x14ac:dyDescent="0.3">
      <c r="A72" s="303"/>
      <c r="B72" s="305"/>
      <c r="C72" s="311"/>
      <c r="D72" s="307"/>
      <c r="E72" s="322"/>
      <c r="F72" s="322"/>
      <c r="G72" s="104" t="str">
        <f>"($"&amp;ROUND(G71/K69/I69,2)&amp;" / qt)"</f>
        <v>($5.67 / qt)</v>
      </c>
      <c r="H72" s="230"/>
      <c r="I72" s="187"/>
      <c r="J72" s="251"/>
      <c r="K72" s="253"/>
      <c r="L72" s="230"/>
      <c r="M72" s="237"/>
      <c r="N72" s="332"/>
      <c r="O72" s="248"/>
      <c r="P72" s="119"/>
      <c r="V72" s="91"/>
    </row>
    <row r="73" spans="1:22" s="27" customFormat="1" ht="16.5" customHeight="1" x14ac:dyDescent="0.25">
      <c r="A73" s="296" t="s">
        <v>82</v>
      </c>
      <c r="B73" s="297" t="s">
        <v>83</v>
      </c>
      <c r="C73" s="333"/>
      <c r="D73" s="58">
        <v>106.6</v>
      </c>
      <c r="E73" s="26">
        <v>89.94</v>
      </c>
      <c r="F73" s="26">
        <v>82.73</v>
      </c>
      <c r="G73" s="55" t="s">
        <v>39</v>
      </c>
      <c r="H73" s="317">
        <v>1</v>
      </c>
      <c r="I73" s="227">
        <v>4</v>
      </c>
      <c r="J73" s="227">
        <v>13</v>
      </c>
      <c r="K73" s="234">
        <v>65</v>
      </c>
      <c r="L73" s="238">
        <v>28</v>
      </c>
      <c r="M73" s="225">
        <f>C73*L73</f>
        <v>0</v>
      </c>
      <c r="N73" s="255">
        <f>C73*D73</f>
        <v>0</v>
      </c>
      <c r="O73" s="329">
        <f>IF(TOW&lt;T2wt,(C73*D73),IF(AND(TOW&gt;=T2wt,TOW&lt;T3wt),(C73*E73),IF(TOW&gt;=T3wt,(C73*F73),(C73*D73))))</f>
        <v>0</v>
      </c>
      <c r="P73" s="119"/>
      <c r="V73" s="91"/>
    </row>
    <row r="74" spans="1:22" s="27" customFormat="1" ht="16.5" customHeight="1" x14ac:dyDescent="0.3">
      <c r="A74" s="296"/>
      <c r="B74" s="297"/>
      <c r="C74" s="311"/>
      <c r="D74" s="59" t="str">
        <f>"($"&amp;ROUND(D73/I73,2)&amp;" / gal)"</f>
        <v>($26.65 / gal)</v>
      </c>
      <c r="E74" s="29" t="str">
        <f>"($"&amp;ROUND(E73/4,2)&amp;" / gal)"</f>
        <v>($22.49 / gal)</v>
      </c>
      <c r="F74" s="29" t="str">
        <f>"($"&amp;ROUND(F73/4,2)&amp;" / gal)"</f>
        <v>($20.68 / gal)</v>
      </c>
      <c r="G74" s="79" t="s">
        <v>34</v>
      </c>
      <c r="H74" s="317"/>
      <c r="I74" s="233"/>
      <c r="J74" s="233"/>
      <c r="K74" s="235"/>
      <c r="L74" s="239"/>
      <c r="M74" s="231"/>
      <c r="N74" s="255"/>
      <c r="O74" s="329"/>
      <c r="P74" s="119"/>
      <c r="V74" s="91"/>
    </row>
    <row r="75" spans="1:22" s="27" customFormat="1" ht="16.5" customHeight="1" x14ac:dyDescent="0.25">
      <c r="A75" s="302" t="s">
        <v>84</v>
      </c>
      <c r="B75" s="304" t="s">
        <v>85</v>
      </c>
      <c r="C75" s="333"/>
      <c r="D75" s="318">
        <f>D73*K73</f>
        <v>6929</v>
      </c>
      <c r="E75" s="320"/>
      <c r="F75" s="320"/>
      <c r="G75" s="55">
        <v>5112.8999999999996</v>
      </c>
      <c r="H75" s="223">
        <v>1</v>
      </c>
      <c r="I75" s="186"/>
      <c r="J75" s="250"/>
      <c r="K75" s="252"/>
      <c r="L75" s="223">
        <v>1820</v>
      </c>
      <c r="M75" s="236">
        <f>C75*L75</f>
        <v>0</v>
      </c>
      <c r="N75" s="331">
        <f>D75*C75</f>
        <v>0</v>
      </c>
      <c r="O75" s="247">
        <f>G75*C75</f>
        <v>0</v>
      </c>
      <c r="P75" s="119"/>
      <c r="V75" s="91"/>
    </row>
    <row r="76" spans="1:22" s="27" customFormat="1" ht="16.5" customHeight="1" x14ac:dyDescent="0.3">
      <c r="A76" s="303"/>
      <c r="B76" s="305"/>
      <c r="C76" s="311"/>
      <c r="D76" s="323"/>
      <c r="E76" s="322"/>
      <c r="F76" s="322"/>
      <c r="G76" s="79" t="str">
        <f>"($"&amp;ROUND(G75/K73/I73,2)&amp;" / gal)"</f>
        <v>($19.67 / gal)</v>
      </c>
      <c r="H76" s="230"/>
      <c r="I76" s="187"/>
      <c r="J76" s="251"/>
      <c r="K76" s="253"/>
      <c r="L76" s="230"/>
      <c r="M76" s="237"/>
      <c r="N76" s="332"/>
      <c r="O76" s="248"/>
      <c r="P76" s="119"/>
      <c r="V76" s="91"/>
    </row>
    <row r="77" spans="1:22" s="27" customFormat="1" ht="16.5" customHeight="1" x14ac:dyDescent="0.25">
      <c r="A77" s="158" t="s">
        <v>86</v>
      </c>
      <c r="B77" s="159" t="s">
        <v>87</v>
      </c>
      <c r="C77" s="111"/>
      <c r="D77" s="58">
        <v>116.92</v>
      </c>
      <c r="E77" s="26">
        <v>95.51</v>
      </c>
      <c r="F77" s="26">
        <v>86</v>
      </c>
      <c r="G77" s="55" t="s">
        <v>39</v>
      </c>
      <c r="H77" s="197">
        <v>1</v>
      </c>
      <c r="I77" s="227">
        <v>1</v>
      </c>
      <c r="J77" s="96">
        <v>12</v>
      </c>
      <c r="K77" s="98">
        <v>36</v>
      </c>
      <c r="L77" s="68">
        <v>36</v>
      </c>
      <c r="M77" s="65">
        <f>C77*L77</f>
        <v>0</v>
      </c>
      <c r="N77" s="184">
        <f>C77*D77</f>
        <v>0</v>
      </c>
      <c r="O77" s="185">
        <f>IF(TOW&lt;T2wt,(C77*D77),IF(AND(TOW&gt;=T2wt,TOW&lt;T3wt),(C77*E77),IF(TOW&gt;=T3wt,(C77*F77),(C77*D77))))</f>
        <v>0</v>
      </c>
      <c r="P77" s="119"/>
      <c r="V77" s="91"/>
    </row>
    <row r="78" spans="1:22" s="27" customFormat="1" ht="16.5" customHeight="1" x14ac:dyDescent="0.25">
      <c r="A78" s="340" t="s">
        <v>88</v>
      </c>
      <c r="B78" s="304" t="s">
        <v>89</v>
      </c>
      <c r="C78" s="333"/>
      <c r="D78" s="318">
        <f>D77*K77</f>
        <v>4209.12</v>
      </c>
      <c r="E78" s="320"/>
      <c r="F78" s="320"/>
      <c r="G78" s="55">
        <v>2949.4800000000005</v>
      </c>
      <c r="H78" s="223">
        <v>1</v>
      </c>
      <c r="I78" s="233"/>
      <c r="J78" s="227"/>
      <c r="K78" s="234"/>
      <c r="L78" s="223">
        <v>1296</v>
      </c>
      <c r="M78" s="225">
        <f>C78*L78</f>
        <v>0</v>
      </c>
      <c r="N78" s="331">
        <f>C78*D78</f>
        <v>0</v>
      </c>
      <c r="O78" s="247">
        <f>G78*C78</f>
        <v>0</v>
      </c>
      <c r="P78" s="119"/>
      <c r="V78" s="91"/>
    </row>
    <row r="79" spans="1:22" s="27" customFormat="1" ht="16.5" customHeight="1" x14ac:dyDescent="0.3">
      <c r="A79" s="347"/>
      <c r="B79" s="305"/>
      <c r="C79" s="311"/>
      <c r="D79" s="323"/>
      <c r="E79" s="322"/>
      <c r="F79" s="322"/>
      <c r="G79" s="79" t="str">
        <f>"($"&amp;ROUND(G78/K77,2)&amp;" / pail)"</f>
        <v>($81.93 / pail)</v>
      </c>
      <c r="H79" s="230"/>
      <c r="I79" s="126"/>
      <c r="J79" s="233"/>
      <c r="K79" s="235"/>
      <c r="L79" s="230"/>
      <c r="M79" s="231"/>
      <c r="N79" s="332"/>
      <c r="O79" s="248"/>
      <c r="P79" s="119"/>
      <c r="V79" s="91"/>
    </row>
    <row r="80" spans="1:22" s="27" customFormat="1" ht="16.5" customHeight="1" x14ac:dyDescent="0.25">
      <c r="A80" s="165" t="s">
        <v>90</v>
      </c>
      <c r="B80" s="166" t="s">
        <v>91</v>
      </c>
      <c r="C80" s="112"/>
      <c r="D80" s="61">
        <v>1099.42</v>
      </c>
      <c r="E80" s="51">
        <v>882.31</v>
      </c>
      <c r="F80" s="51">
        <v>784.98</v>
      </c>
      <c r="G80" s="63" t="s">
        <v>92</v>
      </c>
      <c r="H80" s="206">
        <v>1</v>
      </c>
      <c r="I80" s="49">
        <v>1</v>
      </c>
      <c r="J80" s="49">
        <v>4</v>
      </c>
      <c r="K80" s="110">
        <v>4</v>
      </c>
      <c r="L80" s="69">
        <v>365</v>
      </c>
      <c r="M80" s="66">
        <f>C80*L80</f>
        <v>0</v>
      </c>
      <c r="N80" s="207">
        <f>C80*D80</f>
        <v>0</v>
      </c>
      <c r="O80" s="208">
        <f>IF(TOW&lt;T2wt,(C80*D80),IF(AND(TOW&gt;=T2wt,TOW&lt;T3wt),(C80*E80),IF(TOW&gt;=T3wt,(C80*F80),(C80*D80))))</f>
        <v>0</v>
      </c>
      <c r="P80" s="119"/>
      <c r="V80" s="91"/>
    </row>
    <row r="81" spans="1:26" s="5" customFormat="1" ht="3.75" customHeight="1" x14ac:dyDescent="0.25">
      <c r="A81" s="163"/>
      <c r="B81" s="164"/>
      <c r="C81" s="75"/>
      <c r="D81" s="209"/>
      <c r="E81" s="199"/>
      <c r="F81" s="199"/>
      <c r="G81" s="210"/>
      <c r="H81" s="211"/>
      <c r="I81" s="212"/>
      <c r="J81" s="213"/>
      <c r="K81" s="205"/>
      <c r="L81" s="211"/>
      <c r="M81" s="205"/>
      <c r="N81" s="76"/>
      <c r="O81" s="205"/>
      <c r="P81" s="119"/>
      <c r="Q81" s="2"/>
      <c r="U81" s="27"/>
      <c r="V81" s="91"/>
    </row>
    <row r="82" spans="1:26" s="27" customFormat="1" ht="16.5" customHeight="1" x14ac:dyDescent="0.25">
      <c r="A82" s="155" t="s">
        <v>93</v>
      </c>
      <c r="B82" s="156" t="s">
        <v>94</v>
      </c>
      <c r="C82" s="124"/>
      <c r="D82" s="60">
        <v>70.48</v>
      </c>
      <c r="E82" s="50">
        <v>60.96</v>
      </c>
      <c r="F82" s="50">
        <v>57.04</v>
      </c>
      <c r="G82" s="117" t="s">
        <v>92</v>
      </c>
      <c r="H82" s="116">
        <v>1</v>
      </c>
      <c r="I82" s="52">
        <v>8</v>
      </c>
      <c r="J82" s="52">
        <v>15</v>
      </c>
      <c r="K82" s="67">
        <v>90</v>
      </c>
      <c r="L82" s="70">
        <v>16</v>
      </c>
      <c r="M82" s="67">
        <f>C82*L82</f>
        <v>0</v>
      </c>
      <c r="N82" s="182">
        <f>C82*D82</f>
        <v>0</v>
      </c>
      <c r="O82" s="183">
        <f>IF(TOW&lt;T2wt,(C82*D82),IF(AND(TOW&gt;=T2wt,TOW&lt;T3wt),(C82*E82),IF(TOW&gt;=T3wt,(C82*F82),(C82*D82))))</f>
        <v>0</v>
      </c>
      <c r="P82" s="119"/>
      <c r="V82" s="91"/>
    </row>
    <row r="83" spans="1:26" s="27" customFormat="1" ht="16.5" customHeight="1" x14ac:dyDescent="0.25">
      <c r="A83" s="158" t="s">
        <v>95</v>
      </c>
      <c r="B83" s="159" t="s">
        <v>96</v>
      </c>
      <c r="C83" s="111"/>
      <c r="D83" s="58">
        <v>124.55</v>
      </c>
      <c r="E83" s="26">
        <v>103.13</v>
      </c>
      <c r="F83" s="26">
        <v>93.72</v>
      </c>
      <c r="G83" s="55" t="s">
        <v>92</v>
      </c>
      <c r="H83" s="197">
        <v>1</v>
      </c>
      <c r="I83" s="48">
        <v>1</v>
      </c>
      <c r="J83" s="48">
        <v>12</v>
      </c>
      <c r="K83" s="65">
        <v>36</v>
      </c>
      <c r="L83" s="68">
        <v>36</v>
      </c>
      <c r="M83" s="65">
        <f>C83*L83</f>
        <v>0</v>
      </c>
      <c r="N83" s="184">
        <f>C83*D83</f>
        <v>0</v>
      </c>
      <c r="O83" s="185">
        <f>IF(TOW&lt;T2wt,(C83*D83),IF(AND(TOW&gt;=T2wt,TOW&lt;T3wt),(C83*E83),IF(TOW&gt;=T3wt,(C83*F83),(C83*D83))))</f>
        <v>0</v>
      </c>
      <c r="P83" s="119"/>
      <c r="V83" s="91"/>
    </row>
    <row r="84" spans="1:26" s="27" customFormat="1" ht="16.5" customHeight="1" thickBot="1" x14ac:dyDescent="0.3">
      <c r="A84" s="165" t="s">
        <v>97</v>
      </c>
      <c r="B84" s="166" t="s">
        <v>98</v>
      </c>
      <c r="C84" s="112"/>
      <c r="D84" s="61">
        <v>1239.18</v>
      </c>
      <c r="E84" s="61">
        <v>1022.06</v>
      </c>
      <c r="F84" s="61">
        <v>926.33</v>
      </c>
      <c r="G84" s="63" t="s">
        <v>92</v>
      </c>
      <c r="H84" s="206">
        <v>1</v>
      </c>
      <c r="I84" s="49">
        <v>1</v>
      </c>
      <c r="J84" s="49">
        <v>4</v>
      </c>
      <c r="K84" s="66">
        <v>4</v>
      </c>
      <c r="L84" s="69">
        <v>365</v>
      </c>
      <c r="M84" s="66">
        <f>C84*L84</f>
        <v>0</v>
      </c>
      <c r="N84" s="207">
        <f>C84*D84</f>
        <v>0</v>
      </c>
      <c r="O84" s="208">
        <f>IF(TOW&lt;T2wt,(C84*D84),IF(AND(TOW&gt;=T2wt,TOW&lt;T3wt),(C84*E84),IF(TOW&gt;=T3wt,(C84*F84),(C84*D84))))</f>
        <v>0</v>
      </c>
      <c r="P84" s="143"/>
      <c r="U84" s="91"/>
      <c r="V84" s="91"/>
      <c r="W84" s="91"/>
      <c r="X84" s="145"/>
      <c r="Y84" s="144"/>
      <c r="Z84" s="144"/>
    </row>
    <row r="85" spans="1:26" s="5" customFormat="1" ht="3.9" customHeight="1" thickBot="1" x14ac:dyDescent="0.3">
      <c r="A85" s="163"/>
      <c r="B85" s="164"/>
      <c r="C85" s="75"/>
      <c r="D85" s="209"/>
      <c r="E85" s="199"/>
      <c r="F85" s="199"/>
      <c r="G85" s="214"/>
      <c r="H85" s="215"/>
      <c r="I85" s="212"/>
      <c r="J85" s="213"/>
      <c r="K85" s="205"/>
      <c r="L85" s="211"/>
      <c r="M85" s="205"/>
      <c r="N85" s="76"/>
      <c r="O85" s="205"/>
      <c r="P85" s="143"/>
      <c r="Q85" s="2"/>
      <c r="U85" s="27"/>
      <c r="V85" s="91"/>
    </row>
    <row r="86" spans="1:26" s="27" customFormat="1" ht="16.5" customHeight="1" x14ac:dyDescent="0.25">
      <c r="A86" s="155" t="s">
        <v>99</v>
      </c>
      <c r="B86" s="156" t="s">
        <v>100</v>
      </c>
      <c r="C86" s="124"/>
      <c r="D86" s="60">
        <v>93.12</v>
      </c>
      <c r="E86" s="50">
        <v>83.2</v>
      </c>
      <c r="F86" s="50">
        <v>78.319999999999993</v>
      </c>
      <c r="G86" s="62" t="s">
        <v>92</v>
      </c>
      <c r="H86" s="116">
        <v>1</v>
      </c>
      <c r="I86" s="52">
        <v>8</v>
      </c>
      <c r="J86" s="52">
        <v>15</v>
      </c>
      <c r="K86" s="67">
        <v>90</v>
      </c>
      <c r="L86" s="70">
        <v>16</v>
      </c>
      <c r="M86" s="67">
        <f>C86*L86</f>
        <v>0</v>
      </c>
      <c r="N86" s="182">
        <f>C86*D86</f>
        <v>0</v>
      </c>
      <c r="O86" s="183">
        <f>IF(TOW&lt;T2wt,(C86*D86),IF(AND(TOW&gt;=T2wt,TOW&lt;T3wt),(C86*E86),IF(TOW&gt;=T3wt,(C86*F86),(C86*D86))))</f>
        <v>0</v>
      </c>
      <c r="P86" s="143"/>
      <c r="U86" s="91"/>
      <c r="V86" s="91"/>
      <c r="W86" s="91"/>
    </row>
    <row r="87" spans="1:26" s="5" customFormat="1" ht="3.9" customHeight="1" thickBot="1" x14ac:dyDescent="0.3">
      <c r="A87" s="163"/>
      <c r="B87" s="164"/>
      <c r="C87" s="75"/>
      <c r="D87" s="209"/>
      <c r="E87" s="199"/>
      <c r="F87" s="199"/>
      <c r="G87" s="214"/>
      <c r="H87" s="211"/>
      <c r="I87" s="212"/>
      <c r="J87" s="213"/>
      <c r="K87" s="205"/>
      <c r="L87" s="211"/>
      <c r="M87" s="205"/>
      <c r="N87" s="76"/>
      <c r="O87" s="205"/>
      <c r="P87" s="143"/>
      <c r="Q87" s="2"/>
      <c r="U87" s="27"/>
      <c r="V87" s="91"/>
    </row>
    <row r="88" spans="1:26" s="5" customFormat="1" ht="16.5" customHeight="1" x14ac:dyDescent="0.25">
      <c r="A88" s="155" t="s">
        <v>127</v>
      </c>
      <c r="B88" s="167" t="s">
        <v>101</v>
      </c>
      <c r="C88" s="113"/>
      <c r="D88" s="146">
        <v>22.93</v>
      </c>
      <c r="E88" s="146">
        <v>21.2</v>
      </c>
      <c r="F88" s="146">
        <v>19.84</v>
      </c>
      <c r="G88" s="64" t="s">
        <v>92</v>
      </c>
      <c r="H88" s="216">
        <v>1</v>
      </c>
      <c r="I88" s="52">
        <v>0</v>
      </c>
      <c r="J88" s="52">
        <v>0</v>
      </c>
      <c r="K88" s="67">
        <v>0</v>
      </c>
      <c r="L88" s="70">
        <v>4.5</v>
      </c>
      <c r="M88" s="67">
        <f>C88*L88</f>
        <v>0</v>
      </c>
      <c r="N88" s="182">
        <f>C88*D88</f>
        <v>0</v>
      </c>
      <c r="O88" s="183">
        <f>IF(TOW&lt;T2wt,(C88*D88),IF(AND(TOW&gt;=T2wt,TOW&lt;T3wt),(C88*E88),IF(TOW&gt;=T3wt,(C88*F88),(C88*D88))))</f>
        <v>0</v>
      </c>
      <c r="P88" s="143"/>
      <c r="Q88" s="2"/>
      <c r="U88" s="91"/>
      <c r="V88" s="91"/>
      <c r="X88" s="145"/>
      <c r="Y88" s="144"/>
      <c r="Z88" s="144"/>
    </row>
    <row r="89" spans="1:26" s="5" customFormat="1" ht="17.25" customHeight="1" x14ac:dyDescent="0.25">
      <c r="A89" s="157" t="s">
        <v>102</v>
      </c>
      <c r="B89" s="159" t="s">
        <v>103</v>
      </c>
      <c r="C89" s="111"/>
      <c r="D89" s="147">
        <v>19.239999999999998</v>
      </c>
      <c r="E89" s="147">
        <v>17.11</v>
      </c>
      <c r="F89" s="147">
        <v>15.62</v>
      </c>
      <c r="G89" s="54" t="s">
        <v>92</v>
      </c>
      <c r="H89" s="197">
        <v>1</v>
      </c>
      <c r="I89" s="48">
        <v>0</v>
      </c>
      <c r="J89" s="48">
        <v>0</v>
      </c>
      <c r="K89" s="65">
        <v>0</v>
      </c>
      <c r="L89" s="68">
        <v>1</v>
      </c>
      <c r="M89" s="65">
        <f>C89*L89</f>
        <v>0</v>
      </c>
      <c r="N89" s="184">
        <f>C89*D89</f>
        <v>0</v>
      </c>
      <c r="O89" s="185">
        <f>IF(TOW&lt;T2wt,(C89*D89),IF(AND(TOW&gt;=T2wt,TOW&lt;T3wt),(C89*E89),IF(TOW&gt;=T3wt,(C89*F89),(C89*D89))))</f>
        <v>0</v>
      </c>
      <c r="P89" s="143"/>
      <c r="Q89" s="2"/>
      <c r="U89" s="91"/>
      <c r="V89" s="91"/>
      <c r="X89" s="145"/>
      <c r="Y89" s="144"/>
      <c r="Z89" s="144"/>
    </row>
    <row r="90" spans="1:26" s="5" customFormat="1" ht="15.75" customHeight="1" thickBot="1" x14ac:dyDescent="0.3">
      <c r="A90" s="168" t="s">
        <v>104</v>
      </c>
      <c r="B90" s="166" t="s">
        <v>105</v>
      </c>
      <c r="C90" s="112"/>
      <c r="D90" s="148">
        <v>49.92</v>
      </c>
      <c r="E90" s="148">
        <v>45.36</v>
      </c>
      <c r="F90" s="148">
        <v>42</v>
      </c>
      <c r="G90" s="56" t="s">
        <v>92</v>
      </c>
      <c r="H90" s="206">
        <v>1</v>
      </c>
      <c r="I90" s="49">
        <v>24</v>
      </c>
      <c r="J90" s="49">
        <v>0</v>
      </c>
      <c r="K90" s="66">
        <v>0</v>
      </c>
      <c r="L90" s="69">
        <v>1.008</v>
      </c>
      <c r="M90" s="66">
        <f>C90*L90</f>
        <v>0</v>
      </c>
      <c r="N90" s="207">
        <f>C90*D90</f>
        <v>0</v>
      </c>
      <c r="O90" s="208">
        <f>IF(TOW&lt;T2wt,(C90*D90),IF(AND(TOW&gt;=T2wt,TOW&lt;T3wt),(C90*E90),IF(TOW&gt;=T3wt,(C90*F90),(C90*D90))))</f>
        <v>0</v>
      </c>
      <c r="P90" s="143"/>
      <c r="Q90" s="2"/>
      <c r="U90" s="91"/>
      <c r="V90" s="91"/>
      <c r="X90" s="145"/>
      <c r="Y90" s="144"/>
      <c r="Z90" s="144"/>
    </row>
    <row r="91" spans="1:26" s="5" customFormat="1" ht="3.9" customHeight="1" thickBot="1" x14ac:dyDescent="0.3">
      <c r="A91" s="163"/>
      <c r="B91" s="164"/>
      <c r="C91" s="75"/>
      <c r="D91" s="209"/>
      <c r="E91" s="199"/>
      <c r="F91" s="199"/>
      <c r="G91" s="214"/>
      <c r="H91" s="211"/>
      <c r="I91" s="212"/>
      <c r="J91" s="213"/>
      <c r="K91" s="205"/>
      <c r="L91" s="211"/>
      <c r="M91" s="205"/>
      <c r="N91" s="76"/>
      <c r="O91" s="205"/>
      <c r="P91" s="143"/>
      <c r="Q91" s="2"/>
      <c r="U91" s="27"/>
      <c r="V91" s="91"/>
      <c r="X91" s="145"/>
      <c r="Y91" s="144"/>
      <c r="Z91" s="144"/>
    </row>
    <row r="92" spans="1:26" s="5" customFormat="1" ht="15" customHeight="1" x14ac:dyDescent="0.25">
      <c r="A92" s="155" t="s">
        <v>106</v>
      </c>
      <c r="B92" s="167" t="s">
        <v>107</v>
      </c>
      <c r="C92" s="124"/>
      <c r="D92" s="146">
        <v>28.32</v>
      </c>
      <c r="E92" s="146">
        <v>26.880000000000003</v>
      </c>
      <c r="F92" s="146">
        <v>26.160000000000004</v>
      </c>
      <c r="G92" s="64" t="s">
        <v>92</v>
      </c>
      <c r="H92" s="216">
        <v>1</v>
      </c>
      <c r="I92" s="52">
        <v>12</v>
      </c>
      <c r="J92" s="52">
        <v>0</v>
      </c>
      <c r="K92" s="67">
        <v>320</v>
      </c>
      <c r="L92" s="70">
        <v>2.448</v>
      </c>
      <c r="M92" s="67">
        <f>C92*L92</f>
        <v>0</v>
      </c>
      <c r="N92" s="182">
        <f t="shared" ref="N92:N97" si="0">C92*D92</f>
        <v>0</v>
      </c>
      <c r="O92" s="183">
        <f>IF(TOW&lt;T2wt,(C92*D92),IF(AND(TOW&gt;=T2wt,TOW&lt;T3wt),(C92*E92),IF(TOW&gt;=T3wt,(C92*F92),(C92*D92))))</f>
        <v>0</v>
      </c>
      <c r="P92" s="143"/>
      <c r="Q92" s="2"/>
      <c r="U92" s="91"/>
      <c r="V92" s="91"/>
      <c r="X92" s="145"/>
      <c r="Y92" s="144"/>
      <c r="Z92" s="144"/>
    </row>
    <row r="93" spans="1:26" s="5" customFormat="1" ht="14.25" customHeight="1" x14ac:dyDescent="0.25">
      <c r="A93" s="157" t="s">
        <v>108</v>
      </c>
      <c r="B93" s="159" t="s">
        <v>109</v>
      </c>
      <c r="C93" s="111"/>
      <c r="D93" s="58">
        <v>41.64</v>
      </c>
      <c r="E93" s="26">
        <v>38.880000000000003</v>
      </c>
      <c r="F93" s="26">
        <v>37.44</v>
      </c>
      <c r="G93" s="55" t="s">
        <v>92</v>
      </c>
      <c r="H93" s="197">
        <v>1</v>
      </c>
      <c r="I93" s="48">
        <v>12</v>
      </c>
      <c r="J93" s="48">
        <v>0</v>
      </c>
      <c r="K93" s="65">
        <v>280</v>
      </c>
      <c r="L93" s="68">
        <v>4.2479999999999993</v>
      </c>
      <c r="M93" s="65">
        <f t="shared" ref="M93:M95" si="1">C93*L93</f>
        <v>0</v>
      </c>
      <c r="N93" s="184">
        <f t="shared" si="0"/>
        <v>0</v>
      </c>
      <c r="O93" s="185">
        <f t="shared" ref="O93:O95" si="2">IF(TOW&lt;T2wt,(C93*D93),IF(AND(TOW&gt;=T2wt,TOW&lt;T3wt),(C93*E93),IF(TOW&gt;=T3wt,(C93*F93),(C93*D93))))</f>
        <v>0</v>
      </c>
      <c r="P93" s="143"/>
      <c r="Q93" s="2"/>
      <c r="U93" s="91"/>
      <c r="V93" s="91"/>
      <c r="X93" s="145"/>
      <c r="Y93" s="144"/>
      <c r="Z93" s="144"/>
    </row>
    <row r="94" spans="1:26" s="5" customFormat="1" ht="15" customHeight="1" x14ac:dyDescent="0.25">
      <c r="A94" s="169" t="s">
        <v>110</v>
      </c>
      <c r="B94" s="159" t="s">
        <v>111</v>
      </c>
      <c r="C94" s="111"/>
      <c r="D94" s="58">
        <v>70.680000000000007</v>
      </c>
      <c r="E94" s="26">
        <v>62.94</v>
      </c>
      <c r="F94" s="26">
        <v>59.16</v>
      </c>
      <c r="G94" s="55" t="s">
        <v>92</v>
      </c>
      <c r="H94" s="197">
        <v>1</v>
      </c>
      <c r="I94" s="48">
        <v>6</v>
      </c>
      <c r="J94" s="48">
        <v>0</v>
      </c>
      <c r="K94" s="65">
        <v>80</v>
      </c>
      <c r="L94" s="68">
        <v>12.419999999999998</v>
      </c>
      <c r="M94" s="65">
        <f t="shared" si="1"/>
        <v>0</v>
      </c>
      <c r="N94" s="184">
        <f t="shared" si="0"/>
        <v>0</v>
      </c>
      <c r="O94" s="185">
        <f t="shared" si="2"/>
        <v>0</v>
      </c>
      <c r="P94" s="143"/>
      <c r="Q94" s="2"/>
      <c r="U94" s="91"/>
      <c r="V94" s="91"/>
      <c r="X94" s="145"/>
      <c r="Y94" s="144"/>
      <c r="Z94" s="144"/>
    </row>
    <row r="95" spans="1:26" s="5" customFormat="1" ht="15" customHeight="1" x14ac:dyDescent="0.25">
      <c r="A95" s="157" t="s">
        <v>112</v>
      </c>
      <c r="B95" s="159" t="s">
        <v>113</v>
      </c>
      <c r="C95" s="123"/>
      <c r="D95" s="58">
        <v>87.24</v>
      </c>
      <c r="E95" s="26">
        <v>72.12</v>
      </c>
      <c r="F95" s="26">
        <v>65.64</v>
      </c>
      <c r="G95" s="55" t="s">
        <v>92</v>
      </c>
      <c r="H95" s="197">
        <v>1</v>
      </c>
      <c r="I95" s="48">
        <v>12</v>
      </c>
      <c r="J95" s="48">
        <v>0</v>
      </c>
      <c r="K95" s="65">
        <v>70</v>
      </c>
      <c r="L95" s="68">
        <v>25.200000000000003</v>
      </c>
      <c r="M95" s="65">
        <f t="shared" si="1"/>
        <v>0</v>
      </c>
      <c r="N95" s="184">
        <f t="shared" si="0"/>
        <v>0</v>
      </c>
      <c r="O95" s="185">
        <f t="shared" si="2"/>
        <v>0</v>
      </c>
      <c r="P95" s="143"/>
      <c r="Q95" s="2"/>
      <c r="U95" s="91"/>
      <c r="V95" s="91"/>
      <c r="X95" s="145"/>
      <c r="Y95" s="144"/>
      <c r="Z95" s="144"/>
    </row>
    <row r="96" spans="1:26" s="5" customFormat="1" x14ac:dyDescent="0.25">
      <c r="A96" s="157" t="s">
        <v>114</v>
      </c>
      <c r="B96" s="159" t="s">
        <v>115</v>
      </c>
      <c r="C96" s="123"/>
      <c r="D96" s="58">
        <v>93.8</v>
      </c>
      <c r="E96" s="26">
        <v>75.16</v>
      </c>
      <c r="F96" s="26">
        <v>66.72</v>
      </c>
      <c r="G96" s="55" t="s">
        <v>92</v>
      </c>
      <c r="H96" s="197">
        <v>1</v>
      </c>
      <c r="I96" s="48">
        <v>12</v>
      </c>
      <c r="J96" s="48">
        <v>0</v>
      </c>
      <c r="K96" s="65">
        <v>36</v>
      </c>
      <c r="L96" s="68">
        <v>31.4</v>
      </c>
      <c r="M96" s="65">
        <f>C96*L96</f>
        <v>0</v>
      </c>
      <c r="N96" s="184">
        <f t="shared" si="0"/>
        <v>0</v>
      </c>
      <c r="O96" s="185">
        <f>IF(TOW&lt;T2wt,(C96*D96),IF(AND(TOW&gt;=T2wt,TOW&lt;T3wt),(C96*E96),IF(TOW&gt;=T3wt,(C96*F96),(C96*D96))))</f>
        <v>0</v>
      </c>
      <c r="P96" s="143"/>
      <c r="Q96" s="2"/>
      <c r="U96" s="91"/>
      <c r="V96" s="91"/>
      <c r="X96" s="145"/>
      <c r="Y96" s="144"/>
      <c r="Z96" s="144"/>
    </row>
    <row r="97" spans="1:33" s="5" customFormat="1" ht="15" customHeight="1" thickBot="1" x14ac:dyDescent="0.3">
      <c r="A97" s="170" t="s">
        <v>116</v>
      </c>
      <c r="B97" s="166" t="s">
        <v>117</v>
      </c>
      <c r="C97" s="112"/>
      <c r="D97" s="61">
        <v>108.48</v>
      </c>
      <c r="E97" s="51">
        <v>96.14</v>
      </c>
      <c r="F97" s="51">
        <v>90.12</v>
      </c>
      <c r="G97" s="63" t="s">
        <v>92</v>
      </c>
      <c r="H97" s="206">
        <v>1</v>
      </c>
      <c r="I97" s="49">
        <v>4</v>
      </c>
      <c r="J97" s="49">
        <v>0</v>
      </c>
      <c r="K97" s="66">
        <v>42</v>
      </c>
      <c r="L97" s="69">
        <v>18.600000000000001</v>
      </c>
      <c r="M97" s="66">
        <f>C97*L97</f>
        <v>0</v>
      </c>
      <c r="N97" s="207">
        <f t="shared" si="0"/>
        <v>0</v>
      </c>
      <c r="O97" s="208">
        <f>IF(TOW&lt;T2wt,(C97*D97),IF(AND(TOW&gt;=T2wt,TOW&lt;T3wt),(C97*E97),IF(TOW&gt;=T3wt,(C97*F97),(C97*D97))))</f>
        <v>0</v>
      </c>
      <c r="P97" s="143"/>
      <c r="Q97" s="2"/>
      <c r="U97" s="91"/>
      <c r="V97" s="91"/>
      <c r="X97" s="145"/>
      <c r="Y97" s="144"/>
      <c r="Z97" s="144"/>
    </row>
    <row r="98" spans="1:33" s="5" customFormat="1" ht="3.9" customHeight="1" thickBot="1" x14ac:dyDescent="0.3">
      <c r="A98" s="163"/>
      <c r="B98" s="164"/>
      <c r="C98" s="75"/>
      <c r="D98" s="209"/>
      <c r="E98" s="199"/>
      <c r="F98" s="199"/>
      <c r="G98" s="214"/>
      <c r="H98" s="211"/>
      <c r="I98" s="212"/>
      <c r="J98" s="213"/>
      <c r="K98" s="205"/>
      <c r="L98" s="211"/>
      <c r="M98" s="205"/>
      <c r="N98" s="76"/>
      <c r="O98" s="205"/>
      <c r="P98" s="143"/>
      <c r="Q98" s="2"/>
      <c r="U98" s="27"/>
      <c r="V98" s="91"/>
      <c r="X98" s="145"/>
      <c r="Y98" s="144"/>
      <c r="Z98" s="144"/>
    </row>
    <row r="99" spans="1:33" s="5" customFormat="1" ht="14.25" customHeight="1" x14ac:dyDescent="0.25">
      <c r="A99" s="171" t="s">
        <v>118</v>
      </c>
      <c r="B99" s="167" t="s">
        <v>119</v>
      </c>
      <c r="C99" s="113"/>
      <c r="D99" s="60">
        <v>78.75</v>
      </c>
      <c r="E99" s="60">
        <v>71.55</v>
      </c>
      <c r="F99" s="60">
        <v>69.570000000000007</v>
      </c>
      <c r="G99" s="62" t="s">
        <v>92</v>
      </c>
      <c r="H99" s="216">
        <v>1</v>
      </c>
      <c r="I99" s="52">
        <v>9</v>
      </c>
      <c r="J99" s="52">
        <v>0</v>
      </c>
      <c r="K99" s="67">
        <v>150</v>
      </c>
      <c r="L99" s="70">
        <v>5.76</v>
      </c>
      <c r="M99" s="67">
        <f>C99*L99</f>
        <v>0</v>
      </c>
      <c r="N99" s="182">
        <f t="shared" ref="N99:N102" si="3">C99*D99</f>
        <v>0</v>
      </c>
      <c r="O99" s="183">
        <f>IF(TOW&lt;T2wt,(C99*D99),IF(AND(TOW&gt;=T2wt,TOW&lt;T3wt),(C99*E99),IF(TOW&gt;=T3wt,(C99*F99),(C99*D99))))</f>
        <v>0</v>
      </c>
      <c r="P99" s="143"/>
      <c r="Q99" s="2"/>
      <c r="U99" s="91"/>
      <c r="V99" s="91"/>
      <c r="X99" s="145"/>
      <c r="Y99" s="144"/>
      <c r="Z99" s="144"/>
    </row>
    <row r="100" spans="1:33" s="5" customFormat="1" ht="14.25" customHeight="1" x14ac:dyDescent="0.25">
      <c r="A100" s="172" t="s">
        <v>120</v>
      </c>
      <c r="B100" s="159" t="s">
        <v>121</v>
      </c>
      <c r="C100" s="111"/>
      <c r="D100" s="58">
        <v>88.109999999999985</v>
      </c>
      <c r="E100" s="58">
        <v>81</v>
      </c>
      <c r="F100" s="58">
        <v>77.489999999999995</v>
      </c>
      <c r="G100" s="55" t="s">
        <v>92</v>
      </c>
      <c r="H100" s="197">
        <v>1</v>
      </c>
      <c r="I100" s="48">
        <v>9</v>
      </c>
      <c r="J100" s="48">
        <v>0</v>
      </c>
      <c r="K100" s="65">
        <v>100</v>
      </c>
      <c r="L100" s="68">
        <v>10.080000000000002</v>
      </c>
      <c r="M100" s="65">
        <f>C100*L100</f>
        <v>0</v>
      </c>
      <c r="N100" s="184">
        <f t="shared" si="3"/>
        <v>0</v>
      </c>
      <c r="O100" s="185">
        <f>IF(TOW&lt;T2wt,(C100*D100),IF(AND(TOW&gt;=T2wt,TOW&lt;T3wt),(C100*E100),IF(TOW&gt;=T3wt,(C100*F100),(C100*D100))))</f>
        <v>0</v>
      </c>
      <c r="P100" s="143"/>
      <c r="Q100" s="2"/>
      <c r="U100" s="91"/>
      <c r="V100" s="91"/>
      <c r="X100" s="145"/>
      <c r="Y100" s="144"/>
      <c r="Z100" s="144"/>
    </row>
    <row r="101" spans="1:33" s="5" customFormat="1" ht="14.25" customHeight="1" x14ac:dyDescent="0.25">
      <c r="A101" s="172" t="s">
        <v>122</v>
      </c>
      <c r="B101" s="159" t="s">
        <v>123</v>
      </c>
      <c r="C101" s="111"/>
      <c r="D101" s="58">
        <v>96.300000000000011</v>
      </c>
      <c r="E101" s="58">
        <v>83.64</v>
      </c>
      <c r="F101" s="58">
        <v>80.400000000000006</v>
      </c>
      <c r="G101" s="55" t="s">
        <v>92</v>
      </c>
      <c r="H101" s="197">
        <v>1</v>
      </c>
      <c r="I101" s="48">
        <v>6</v>
      </c>
      <c r="J101" s="48">
        <v>0</v>
      </c>
      <c r="K101" s="65">
        <v>112</v>
      </c>
      <c r="L101" s="68">
        <v>10.02</v>
      </c>
      <c r="M101" s="65">
        <f>C101*L101</f>
        <v>0</v>
      </c>
      <c r="N101" s="184">
        <f t="shared" si="3"/>
        <v>0</v>
      </c>
      <c r="O101" s="185">
        <f>IF(TOW&lt;T2wt,(C101*D101),IF(AND(TOW&gt;=T2wt,TOW&lt;T3wt),(C101*E101),IF(TOW&gt;=T3wt,(C101*F101),(C101*D101))))</f>
        <v>0</v>
      </c>
      <c r="P101" s="143"/>
      <c r="Q101" s="2"/>
      <c r="U101" s="91"/>
      <c r="V101" s="91"/>
      <c r="X101" s="145"/>
      <c r="Y101" s="144"/>
      <c r="Z101" s="144"/>
    </row>
    <row r="102" spans="1:33" s="5" customFormat="1" ht="15" customHeight="1" thickBot="1" x14ac:dyDescent="0.3">
      <c r="A102" s="168" t="s">
        <v>124</v>
      </c>
      <c r="B102" s="166" t="s">
        <v>125</v>
      </c>
      <c r="C102" s="112"/>
      <c r="D102" s="61">
        <v>97</v>
      </c>
      <c r="E102" s="61">
        <v>76.72</v>
      </c>
      <c r="F102" s="61">
        <v>67.56</v>
      </c>
      <c r="G102" s="63" t="s">
        <v>92</v>
      </c>
      <c r="H102" s="206">
        <v>1</v>
      </c>
      <c r="I102" s="49">
        <v>12</v>
      </c>
      <c r="J102" s="49">
        <v>0</v>
      </c>
      <c r="K102" s="66">
        <v>36</v>
      </c>
      <c r="L102" s="69">
        <v>34</v>
      </c>
      <c r="M102" s="66">
        <f>C102*L102</f>
        <v>0</v>
      </c>
      <c r="N102" s="207">
        <f t="shared" si="3"/>
        <v>0</v>
      </c>
      <c r="O102" s="208">
        <f>IF(TOW&lt;T2wt,(C102*D102),IF(AND(TOW&gt;=T2wt,TOW&lt;T3wt),(C102*E102),IF(TOW&gt;=T3wt,(C102*F102),(C102*D102))))</f>
        <v>0</v>
      </c>
      <c r="P102" s="143"/>
      <c r="Q102" s="2"/>
      <c r="U102" s="91"/>
      <c r="V102" s="91"/>
      <c r="X102" s="145"/>
      <c r="Y102" s="144"/>
      <c r="Z102" s="144"/>
    </row>
    <row r="103" spans="1:33" s="5" customForma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30"/>
      <c r="L103" s="30"/>
      <c r="M103" s="2"/>
      <c r="N103" s="31"/>
      <c r="O103" s="32"/>
      <c r="P103" s="90"/>
      <c r="Q103" s="2"/>
      <c r="R103" s="2"/>
      <c r="S103" s="2"/>
      <c r="T103" s="2"/>
    </row>
    <row r="104" spans="1:33" s="5" customForma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30"/>
      <c r="L104" s="30"/>
      <c r="M104" s="2"/>
      <c r="N104" s="31"/>
      <c r="O104" s="32"/>
      <c r="P104" s="90"/>
      <c r="Q104" s="2"/>
      <c r="R104" s="2"/>
      <c r="S104" s="2"/>
      <c r="T104" s="2"/>
    </row>
    <row r="105" spans="1:33" s="5" customForma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30"/>
      <c r="L105" s="30"/>
      <c r="M105" s="2"/>
      <c r="N105" s="31"/>
      <c r="O105" s="32"/>
      <c r="P105" s="90"/>
      <c r="Q105" s="2"/>
      <c r="R105" s="2"/>
      <c r="S105" s="2"/>
      <c r="T105" s="2"/>
    </row>
    <row r="106" spans="1:33" s="5" customForma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30"/>
      <c r="L106" s="30"/>
      <c r="M106" s="2"/>
      <c r="N106" s="31"/>
      <c r="O106" s="32"/>
      <c r="P106" s="90"/>
      <c r="Q106" s="2"/>
      <c r="R106" s="2"/>
      <c r="S106" s="2"/>
      <c r="T106" s="2"/>
    </row>
    <row r="107" spans="1:33" s="5" customForma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30"/>
      <c r="L107" s="30"/>
      <c r="M107" s="2"/>
      <c r="N107" s="31"/>
      <c r="O107" s="32"/>
      <c r="P107" s="90"/>
      <c r="Q107" s="2"/>
      <c r="R107" s="2"/>
      <c r="S107" s="2"/>
      <c r="T107" s="2"/>
    </row>
    <row r="108" spans="1:33" s="5" customForma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30"/>
      <c r="L108" s="30"/>
      <c r="M108" s="2"/>
      <c r="N108" s="31"/>
      <c r="O108" s="32"/>
      <c r="P108" s="90"/>
      <c r="Q108" s="2"/>
      <c r="R108" s="2"/>
      <c r="S108" s="2"/>
      <c r="T108" s="2"/>
    </row>
    <row r="109" spans="1:33" s="5" customForma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30"/>
      <c r="L109" s="30"/>
      <c r="M109" s="2"/>
      <c r="N109" s="31"/>
      <c r="O109" s="32"/>
      <c r="P109" s="90"/>
      <c r="Q109" s="2"/>
      <c r="R109" s="2"/>
      <c r="S109" s="2"/>
      <c r="T109" s="2"/>
    </row>
    <row r="110" spans="1:33" s="5" customForma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30"/>
      <c r="L110" s="30"/>
      <c r="M110" s="2"/>
      <c r="N110" s="31"/>
      <c r="O110" s="32"/>
      <c r="P110" s="90"/>
      <c r="Q110" s="2"/>
      <c r="R110" s="2"/>
      <c r="S110" s="2"/>
      <c r="T110" s="2"/>
    </row>
    <row r="111" spans="1:33" s="5" customForma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30"/>
      <c r="L111" s="30"/>
      <c r="M111" s="2"/>
      <c r="N111" s="31"/>
      <c r="O111" s="32"/>
      <c r="P111" s="90"/>
      <c r="Q111" s="33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s="5" customForma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30"/>
      <c r="L112" s="30"/>
      <c r="M112" s="2"/>
      <c r="N112" s="31"/>
      <c r="O112" s="32"/>
      <c r="P112" s="90"/>
      <c r="Q112" s="33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s="5" customForma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30"/>
      <c r="L113" s="30"/>
      <c r="M113" s="2"/>
      <c r="N113" s="31"/>
      <c r="O113" s="32"/>
      <c r="P113" s="90"/>
      <c r="Q113" s="33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s="5" customForma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30"/>
      <c r="L114" s="30"/>
      <c r="M114" s="2"/>
      <c r="N114" s="31"/>
      <c r="O114" s="32"/>
      <c r="P114" s="90"/>
      <c r="Q114" s="33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s="5" customForma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30"/>
      <c r="L115" s="30"/>
      <c r="M115" s="2"/>
      <c r="N115" s="31"/>
      <c r="O115" s="32"/>
      <c r="P115" s="90"/>
      <c r="Q115" s="33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s="5" customForma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30"/>
      <c r="L116" s="30"/>
      <c r="M116" s="2"/>
      <c r="N116" s="31"/>
      <c r="O116" s="32"/>
      <c r="P116" s="90"/>
      <c r="Q116" s="33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s="5" customForma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30"/>
      <c r="L117" s="30"/>
      <c r="M117" s="2"/>
      <c r="N117" s="31"/>
      <c r="O117" s="32"/>
      <c r="P117" s="90"/>
      <c r="Q117" s="33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s="5" customForma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30"/>
      <c r="L118" s="30"/>
      <c r="M118" s="2"/>
      <c r="N118" s="31"/>
      <c r="O118" s="32"/>
      <c r="P118" s="90"/>
      <c r="Q118" s="33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s="5" customForma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30"/>
      <c r="L119" s="30"/>
      <c r="M119" s="2"/>
      <c r="N119" s="31"/>
      <c r="O119" s="32"/>
      <c r="P119" s="90"/>
      <c r="Q119" s="33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s="5" customForma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30"/>
      <c r="L120" s="30"/>
      <c r="M120" s="2"/>
      <c r="N120" s="31"/>
      <c r="O120" s="32"/>
      <c r="P120" s="90"/>
      <c r="Q120" s="33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s="5" customForma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30"/>
      <c r="L121" s="30"/>
      <c r="M121" s="2"/>
      <c r="N121" s="31"/>
      <c r="O121" s="32"/>
      <c r="P121" s="90"/>
      <c r="Q121" s="33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s="5" customForma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30"/>
      <c r="L122" s="30"/>
      <c r="M122" s="2"/>
      <c r="N122" s="31"/>
      <c r="O122" s="32"/>
      <c r="P122" s="90"/>
      <c r="Q122" s="33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s="5" customForma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30"/>
      <c r="L123" s="30"/>
      <c r="M123" s="2"/>
      <c r="N123" s="31"/>
      <c r="O123" s="32"/>
      <c r="P123" s="120"/>
      <c r="Q123" s="33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s="5" customForma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30"/>
      <c r="L124" s="30"/>
      <c r="M124" s="2"/>
      <c r="N124" s="31"/>
      <c r="O124" s="32"/>
      <c r="P124" s="120"/>
      <c r="Q124" s="33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s="5" customForma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30"/>
      <c r="L125" s="30"/>
      <c r="M125" s="2"/>
      <c r="N125" s="31"/>
      <c r="O125" s="32"/>
      <c r="P125" s="120"/>
      <c r="Q125" s="33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s="5" customForma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30"/>
      <c r="L126" s="30"/>
      <c r="M126" s="2"/>
      <c r="N126" s="31"/>
      <c r="O126" s="32"/>
      <c r="P126" s="120"/>
      <c r="Q126" s="33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s="5" customForma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30"/>
      <c r="L127" s="30"/>
      <c r="M127" s="2"/>
      <c r="N127" s="31"/>
      <c r="O127" s="32"/>
      <c r="P127" s="120"/>
      <c r="Q127" s="33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s="5" customForma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30"/>
      <c r="L128" s="30"/>
      <c r="M128" s="2"/>
      <c r="N128" s="31"/>
      <c r="O128" s="32"/>
      <c r="P128" s="120"/>
      <c r="Q128" s="33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s="5" customForma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30"/>
      <c r="L129" s="30"/>
      <c r="M129" s="2"/>
      <c r="N129" s="31"/>
      <c r="O129" s="32"/>
      <c r="P129" s="120"/>
      <c r="Q129" s="33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s="5" customForma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30"/>
      <c r="L130" s="30"/>
      <c r="M130" s="2"/>
      <c r="N130" s="31"/>
      <c r="O130" s="32"/>
      <c r="P130" s="120"/>
      <c r="Q130" s="33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s="5" customForma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30"/>
      <c r="L131" s="30"/>
      <c r="M131" s="2"/>
      <c r="N131" s="31"/>
      <c r="O131" s="32"/>
      <c r="P131" s="120"/>
      <c r="Q131" s="33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s="5" customForma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30"/>
      <c r="L132" s="30"/>
      <c r="M132" s="2"/>
      <c r="N132" s="31"/>
      <c r="O132" s="32"/>
      <c r="P132" s="120"/>
      <c r="Q132" s="33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s="5" customForma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30"/>
      <c r="L133" s="30"/>
      <c r="M133" s="2"/>
      <c r="N133" s="31"/>
      <c r="O133" s="32"/>
      <c r="P133" s="120"/>
      <c r="Q133" s="33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s="5" customForma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30"/>
      <c r="L134" s="30"/>
      <c r="M134" s="2"/>
      <c r="N134" s="31"/>
      <c r="O134" s="34"/>
      <c r="P134" s="121"/>
      <c r="Q134" s="35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s="5" customForma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30"/>
      <c r="L135" s="30"/>
      <c r="M135" s="2"/>
      <c r="N135" s="31"/>
      <c r="O135" s="34"/>
      <c r="P135" s="121"/>
      <c r="Q135" s="35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s="5" customForma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30"/>
      <c r="L136" s="30"/>
      <c r="M136" s="2"/>
      <c r="N136" s="31"/>
      <c r="O136" s="3"/>
      <c r="P136" s="122"/>
      <c r="Q136" s="36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</sheetData>
  <sheetProtection algorithmName="SHA-512" hashValue="v5mLcbNvXClvPMUK3+UEWsqOL07cee6R1s8Hl1nQKNITIxOiJvcoqQiOPG6XsHn3tkmXnlLSNVDvhDQySsS+fA==" saltValue="FdS+3XR0Kv7iugvqVe73zA==" spinCount="100000" sheet="1" formatCells="0" formatColumns="0" formatRows="0" insertColumns="0" insertRows="0" insertHyperlinks="0" deleteColumns="0" deleteRows="0" sort="0" pivotTables="0"/>
  <mergeCells count="300">
    <mergeCell ref="B14:C14"/>
    <mergeCell ref="B15:C15"/>
    <mergeCell ref="B16:C16"/>
    <mergeCell ref="B17:C17"/>
    <mergeCell ref="B18:C18"/>
    <mergeCell ref="B19:C19"/>
    <mergeCell ref="B20:C20"/>
    <mergeCell ref="O71:O72"/>
    <mergeCell ref="N62:N63"/>
    <mergeCell ref="O65:O66"/>
    <mergeCell ref="O58:O59"/>
    <mergeCell ref="E71:E72"/>
    <mergeCell ref="F71:F72"/>
    <mergeCell ref="H62:H63"/>
    <mergeCell ref="I69:I70"/>
    <mergeCell ref="E58:E59"/>
    <mergeCell ref="F58:F59"/>
    <mergeCell ref="H58:H59"/>
    <mergeCell ref="E62:E63"/>
    <mergeCell ref="F62:F63"/>
    <mergeCell ref="H65:H66"/>
    <mergeCell ref="I64:I65"/>
    <mergeCell ref="J58:J59"/>
    <mergeCell ref="J62:J63"/>
    <mergeCell ref="O78:O79"/>
    <mergeCell ref="O62:O63"/>
    <mergeCell ref="O75:O76"/>
    <mergeCell ref="N75:N76"/>
    <mergeCell ref="K62:K63"/>
    <mergeCell ref="N65:N66"/>
    <mergeCell ref="L65:L66"/>
    <mergeCell ref="M65:M66"/>
    <mergeCell ref="N71:N72"/>
    <mergeCell ref="N78:N79"/>
    <mergeCell ref="L73:L74"/>
    <mergeCell ref="M73:M74"/>
    <mergeCell ref="L62:L63"/>
    <mergeCell ref="M62:M63"/>
    <mergeCell ref="K75:K76"/>
    <mergeCell ref="N73:N74"/>
    <mergeCell ref="O73:O74"/>
    <mergeCell ref="N69:N70"/>
    <mergeCell ref="O69:O70"/>
    <mergeCell ref="K78:K79"/>
    <mergeCell ref="L78:L79"/>
    <mergeCell ref="M78:M79"/>
    <mergeCell ref="M75:M76"/>
    <mergeCell ref="L69:L70"/>
    <mergeCell ref="C69:C70"/>
    <mergeCell ref="H69:H70"/>
    <mergeCell ref="A73:A74"/>
    <mergeCell ref="L58:L59"/>
    <mergeCell ref="M58:M59"/>
    <mergeCell ref="B73:B74"/>
    <mergeCell ref="C73:C74"/>
    <mergeCell ref="B71:B72"/>
    <mergeCell ref="C71:C72"/>
    <mergeCell ref="A62:A63"/>
    <mergeCell ref="A58:A59"/>
    <mergeCell ref="B58:B59"/>
    <mergeCell ref="B62:B63"/>
    <mergeCell ref="A65:A66"/>
    <mergeCell ref="B65:B66"/>
    <mergeCell ref="C58:C59"/>
    <mergeCell ref="C62:C63"/>
    <mergeCell ref="C65:C66"/>
    <mergeCell ref="D58:D59"/>
    <mergeCell ref="K58:K59"/>
    <mergeCell ref="D62:D63"/>
    <mergeCell ref="D65:D66"/>
    <mergeCell ref="A60:A61"/>
    <mergeCell ref="B60:B61"/>
    <mergeCell ref="J65:J66"/>
    <mergeCell ref="K65:K66"/>
    <mergeCell ref="E65:E66"/>
    <mergeCell ref="H73:H74"/>
    <mergeCell ref="F65:F66"/>
    <mergeCell ref="I77:I78"/>
    <mergeCell ref="I73:I74"/>
    <mergeCell ref="J73:J74"/>
    <mergeCell ref="K73:K74"/>
    <mergeCell ref="J71:J72"/>
    <mergeCell ref="K71:K72"/>
    <mergeCell ref="J69:J70"/>
    <mergeCell ref="K69:K70"/>
    <mergeCell ref="J78:J79"/>
    <mergeCell ref="M69:M70"/>
    <mergeCell ref="A78:A79"/>
    <mergeCell ref="A75:A76"/>
    <mergeCell ref="A71:A72"/>
    <mergeCell ref="A69:A70"/>
    <mergeCell ref="B69:B70"/>
    <mergeCell ref="H71:H72"/>
    <mergeCell ref="M71:M72"/>
    <mergeCell ref="L71:L72"/>
    <mergeCell ref="B78:B79"/>
    <mergeCell ref="B75:B76"/>
    <mergeCell ref="C75:C76"/>
    <mergeCell ref="C78:C79"/>
    <mergeCell ref="D71:D72"/>
    <mergeCell ref="D75:D76"/>
    <mergeCell ref="E75:E76"/>
    <mergeCell ref="F75:F76"/>
    <mergeCell ref="H75:H76"/>
    <mergeCell ref="L75:L76"/>
    <mergeCell ref="D78:D79"/>
    <mergeCell ref="E78:E79"/>
    <mergeCell ref="F78:F79"/>
    <mergeCell ref="H78:H79"/>
    <mergeCell ref="J75:J76"/>
    <mergeCell ref="N35:N36"/>
    <mergeCell ref="O35:O36"/>
    <mergeCell ref="L32:L33"/>
    <mergeCell ref="O26:O27"/>
    <mergeCell ref="N30:N31"/>
    <mergeCell ref="O30:O31"/>
    <mergeCell ref="K38:K39"/>
    <mergeCell ref="N38:N39"/>
    <mergeCell ref="O38:O39"/>
    <mergeCell ref="N47:N48"/>
    <mergeCell ref="O53:O54"/>
    <mergeCell ref="N45:N46"/>
    <mergeCell ref="N53:N54"/>
    <mergeCell ref="N50:N51"/>
    <mergeCell ref="N43:N44"/>
    <mergeCell ref="O43:O44"/>
    <mergeCell ref="M43:M44"/>
    <mergeCell ref="K41:K42"/>
    <mergeCell ref="L41:L42"/>
    <mergeCell ref="K43:K44"/>
    <mergeCell ref="O50:O51"/>
    <mergeCell ref="O45:O46"/>
    <mergeCell ref="O47:O48"/>
    <mergeCell ref="M41:M42"/>
    <mergeCell ref="N41:N42"/>
    <mergeCell ref="O41:O42"/>
    <mergeCell ref="L43:L44"/>
    <mergeCell ref="N60:N61"/>
    <mergeCell ref="O60:O61"/>
    <mergeCell ref="N56:N57"/>
    <mergeCell ref="O56:O57"/>
    <mergeCell ref="N58:N59"/>
    <mergeCell ref="C60:C61"/>
    <mergeCell ref="H60:H61"/>
    <mergeCell ref="A56:A57"/>
    <mergeCell ref="D35:D36"/>
    <mergeCell ref="E38:E39"/>
    <mergeCell ref="F38:F39"/>
    <mergeCell ref="H38:H39"/>
    <mergeCell ref="C43:C44"/>
    <mergeCell ref="C47:C48"/>
    <mergeCell ref="A41:A42"/>
    <mergeCell ref="B41:B42"/>
    <mergeCell ref="A50:A51"/>
    <mergeCell ref="B50:B51"/>
    <mergeCell ref="C50:C51"/>
    <mergeCell ref="A53:A54"/>
    <mergeCell ref="B56:B57"/>
    <mergeCell ref="A38:A39"/>
    <mergeCell ref="B38:B39"/>
    <mergeCell ref="A35:A36"/>
    <mergeCell ref="B35:B36"/>
    <mergeCell ref="C35:C36"/>
    <mergeCell ref="H41:H42"/>
    <mergeCell ref="A43:A44"/>
    <mergeCell ref="B53:B54"/>
    <mergeCell ref="B43:B44"/>
    <mergeCell ref="H43:H44"/>
    <mergeCell ref="A47:A48"/>
    <mergeCell ref="A32:A33"/>
    <mergeCell ref="B32:B33"/>
    <mergeCell ref="C38:C39"/>
    <mergeCell ref="D38:D39"/>
    <mergeCell ref="H32:H33"/>
    <mergeCell ref="C32:C33"/>
    <mergeCell ref="A45:A46"/>
    <mergeCell ref="C41:C42"/>
    <mergeCell ref="E35:E36"/>
    <mergeCell ref="F35:F36"/>
    <mergeCell ref="H35:H36"/>
    <mergeCell ref="B45:B46"/>
    <mergeCell ref="B47:B48"/>
    <mergeCell ref="D47:D48"/>
    <mergeCell ref="E47:E48"/>
    <mergeCell ref="F47:F48"/>
    <mergeCell ref="C56:C57"/>
    <mergeCell ref="H56:H57"/>
    <mergeCell ref="J38:J39"/>
    <mergeCell ref="D32:D33"/>
    <mergeCell ref="E32:E33"/>
    <mergeCell ref="H30:H31"/>
    <mergeCell ref="F32:F33"/>
    <mergeCell ref="J26:J27"/>
    <mergeCell ref="I41:I42"/>
    <mergeCell ref="C45:C46"/>
    <mergeCell ref="H45:H46"/>
    <mergeCell ref="D53:D54"/>
    <mergeCell ref="E53:E54"/>
    <mergeCell ref="F53:F54"/>
    <mergeCell ref="H53:H54"/>
    <mergeCell ref="J41:J42"/>
    <mergeCell ref="J43:J44"/>
    <mergeCell ref="J45:J46"/>
    <mergeCell ref="E50:E51"/>
    <mergeCell ref="F50:F51"/>
    <mergeCell ref="H50:H51"/>
    <mergeCell ref="J47:J48"/>
    <mergeCell ref="J50:J51"/>
    <mergeCell ref="D50:D51"/>
    <mergeCell ref="C53:C54"/>
    <mergeCell ref="A26:A27"/>
    <mergeCell ref="B26:B27"/>
    <mergeCell ref="C26:C27"/>
    <mergeCell ref="K26:K27"/>
    <mergeCell ref="L26:L27"/>
    <mergeCell ref="M26:M27"/>
    <mergeCell ref="L28:L29"/>
    <mergeCell ref="I26:I27"/>
    <mergeCell ref="A30:A31"/>
    <mergeCell ref="B30:B31"/>
    <mergeCell ref="C30:C31"/>
    <mergeCell ref="H26:H27"/>
    <mergeCell ref="H28:H29"/>
    <mergeCell ref="J28:J29"/>
    <mergeCell ref="A28:A29"/>
    <mergeCell ref="B28:B29"/>
    <mergeCell ref="C28:C29"/>
    <mergeCell ref="M28:M29"/>
    <mergeCell ref="K28:K29"/>
    <mergeCell ref="D28:D29"/>
    <mergeCell ref="E28:E29"/>
    <mergeCell ref="F28:F29"/>
    <mergeCell ref="H47:H48"/>
    <mergeCell ref="C21:C24"/>
    <mergeCell ref="I30:I31"/>
    <mergeCell ref="M30:M31"/>
    <mergeCell ref="J30:J31"/>
    <mergeCell ref="K30:K31"/>
    <mergeCell ref="L30:L31"/>
    <mergeCell ref="K47:K48"/>
    <mergeCell ref="K45:K46"/>
    <mergeCell ref="L45:L46"/>
    <mergeCell ref="L38:L39"/>
    <mergeCell ref="M38:M39"/>
    <mergeCell ref="L35:L36"/>
    <mergeCell ref="M35:M36"/>
    <mergeCell ref="N6:O6"/>
    <mergeCell ref="I14:M15"/>
    <mergeCell ref="N14:O15"/>
    <mergeCell ref="I16:M16"/>
    <mergeCell ref="N16:O16"/>
    <mergeCell ref="I17:M17"/>
    <mergeCell ref="N17:O17"/>
    <mergeCell ref="I18:M18"/>
    <mergeCell ref="N18:O18"/>
    <mergeCell ref="I6:M6"/>
    <mergeCell ref="N19:O19"/>
    <mergeCell ref="N28:N29"/>
    <mergeCell ref="O28:O29"/>
    <mergeCell ref="N32:N33"/>
    <mergeCell ref="O32:O33"/>
    <mergeCell ref="I19:M19"/>
    <mergeCell ref="I20:M20"/>
    <mergeCell ref="J32:J33"/>
    <mergeCell ref="K32:K33"/>
    <mergeCell ref="N26:N27"/>
    <mergeCell ref="I60:I61"/>
    <mergeCell ref="J60:J61"/>
    <mergeCell ref="K60:K61"/>
    <mergeCell ref="L60:L61"/>
    <mergeCell ref="M60:M61"/>
    <mergeCell ref="I56:I57"/>
    <mergeCell ref="J56:J57"/>
    <mergeCell ref="K56:K57"/>
    <mergeCell ref="L56:L57"/>
    <mergeCell ref="M56:M57"/>
    <mergeCell ref="A9:F9"/>
    <mergeCell ref="A8:F8"/>
    <mergeCell ref="A7:F7"/>
    <mergeCell ref="A10:F10"/>
    <mergeCell ref="A11:F11"/>
    <mergeCell ref="A12:F12"/>
    <mergeCell ref="L53:L54"/>
    <mergeCell ref="M53:M54"/>
    <mergeCell ref="J53:J54"/>
    <mergeCell ref="I52:I53"/>
    <mergeCell ref="K53:K54"/>
    <mergeCell ref="L50:L51"/>
    <mergeCell ref="I45:I46"/>
    <mergeCell ref="M45:M46"/>
    <mergeCell ref="I37:I38"/>
    <mergeCell ref="I34:I35"/>
    <mergeCell ref="J35:J36"/>
    <mergeCell ref="K35:K36"/>
    <mergeCell ref="M32:M33"/>
    <mergeCell ref="I49:I50"/>
    <mergeCell ref="M50:M51"/>
    <mergeCell ref="L47:L48"/>
    <mergeCell ref="M47:M48"/>
    <mergeCell ref="K50:K51"/>
  </mergeCells>
  <phoneticPr fontId="17" type="noConversion"/>
  <conditionalFormatting sqref="D23:K23 G16:H16 N20:O20 I21:N22 D16:E16 B21:B23 D14:H15 D17:H22">
    <cfRule type="cellIs" dxfId="15" priority="64" stopIfTrue="1" operator="lessThan">
      <formula>0</formula>
    </cfRule>
  </conditionalFormatting>
  <conditionalFormatting sqref="I16">
    <cfRule type="expression" dxfId="14" priority="63" stopIfTrue="1">
      <formula>"If $D$19&gt;0"</formula>
    </cfRule>
  </conditionalFormatting>
  <conditionalFormatting sqref="I19:I20">
    <cfRule type="expression" dxfId="13" priority="62" stopIfTrue="1">
      <formula>"If $D$19&gt;0"</formula>
    </cfRule>
  </conditionalFormatting>
  <conditionalFormatting sqref="I18">
    <cfRule type="expression" dxfId="12" priority="60" stopIfTrue="1">
      <formula>"If $D$19&gt;0"</formula>
    </cfRule>
  </conditionalFormatting>
  <conditionalFormatting sqref="I17">
    <cfRule type="expression" dxfId="11" priority="59" stopIfTrue="1">
      <formula>"If $D$19&gt;0"</formula>
    </cfRule>
  </conditionalFormatting>
  <conditionalFormatting sqref="N14:O15">
    <cfRule type="cellIs" dxfId="10" priority="47" operator="greaterThan">
      <formula>T3wt</formula>
    </cfRule>
    <cfRule type="cellIs" dxfId="9" priority="48" operator="between">
      <formula>T2wt</formula>
      <formula>"t2wt-1"</formula>
    </cfRule>
    <cfRule type="cellIs" dxfId="8" priority="49" operator="between">
      <formula>MOQW</formula>
      <formula>T2wt-1</formula>
    </cfRule>
    <cfRule type="cellIs" dxfId="7" priority="50" operator="between">
      <formula>0</formula>
      <formula>MOQW-1</formula>
    </cfRule>
  </conditionalFormatting>
  <conditionalFormatting sqref="B15">
    <cfRule type="cellIs" dxfId="6" priority="7" stopIfTrue="1" operator="lessThan">
      <formula>0</formula>
    </cfRule>
  </conditionalFormatting>
  <conditionalFormatting sqref="B16">
    <cfRule type="cellIs" dxfId="5" priority="6" stopIfTrue="1" operator="lessThan">
      <formula>0</formula>
    </cfRule>
  </conditionalFormatting>
  <conditionalFormatting sqref="B17">
    <cfRule type="cellIs" dxfId="4" priority="5" stopIfTrue="1" operator="lessThan">
      <formula>0</formula>
    </cfRule>
  </conditionalFormatting>
  <conditionalFormatting sqref="B18">
    <cfRule type="cellIs" dxfId="3" priority="4" stopIfTrue="1" operator="lessThan">
      <formula>0</formula>
    </cfRule>
  </conditionalFormatting>
  <conditionalFormatting sqref="B19">
    <cfRule type="cellIs" dxfId="2" priority="3" stopIfTrue="1" operator="lessThan">
      <formula>0</formula>
    </cfRule>
  </conditionalFormatting>
  <conditionalFormatting sqref="B20">
    <cfRule type="cellIs" dxfId="1" priority="2" stopIfTrue="1" operator="lessThan">
      <formula>0</formula>
    </cfRule>
  </conditionalFormatting>
  <conditionalFormatting sqref="B14">
    <cfRule type="cellIs" dxfId="0" priority="1" stopIfTrue="1" operator="lessThan">
      <formula>0</formula>
    </cfRule>
  </conditionalFormatting>
  <dataValidations xWindow="1519" yWindow="729" count="1">
    <dataValidation allowBlank="1" showInputMessage="1" showErrorMessage="1" prompt="Cell is red until  the MOQ weight is reached_x000a_Tier 1 (std dealer) applies when the cell is blue_x000a_Tier 2 level cell is light green_x000a_Tier 3 level cell is dark green the max discount is applied to all items on the order, except full pallets which is more" sqref="N14:O15" xr:uid="{46C99282-3ACE-4A15-BE3E-E2978D3CF134}"/>
  </dataValidations>
  <printOptions horizontalCentered="1"/>
  <pageMargins left="0.25" right="0.25" top="0.4" bottom="0.4" header="0.5" footer="0.25"/>
  <pageSetup scale="47" fitToHeight="0" orientation="portrait" r:id="rId1"/>
  <headerFooter alignWithMargins="0">
    <oddFooter>&amp;L&amp;8&amp;F&amp;C&amp;8Page &amp;P of &amp;N&amp;R&amp;8 01/13/2023 v2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40D7E4DCE01842977D0D6F7CEDDAA0" ma:contentTypeVersion="5" ma:contentTypeDescription="Create a new document." ma:contentTypeScope="" ma:versionID="bb1bd48835fecf20adc280c90ba3e40a">
  <xsd:schema xmlns:xsd="http://www.w3.org/2001/XMLSchema" xmlns:xs="http://www.w3.org/2001/XMLSchema" xmlns:p="http://schemas.microsoft.com/office/2006/metadata/properties" xmlns:ns2="f74e6653-3de4-4ba9-a530-80f849151bf3" xmlns:ns3="8eb0c41b-b44c-427c-9d8b-de499b554b2b" targetNamespace="http://schemas.microsoft.com/office/2006/metadata/properties" ma:root="true" ma:fieldsID="5228a642c6d4f60254545129fd875aa8" ns2:_="" ns3:_="">
    <xsd:import namespace="f74e6653-3de4-4ba9-a530-80f849151bf3"/>
    <xsd:import namespace="8eb0c41b-b44c-427c-9d8b-de499b554b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4e6653-3de4-4ba9-a530-80f849151b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b0c41b-b44c-427c-9d8b-de499b554b2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Application xmlns="http://www.sap.com/cof/excel/application">
  <Version>2</Version>
  <Revision>2.8.301.94265</Revision>
</Application>
</file>

<file path=customXml/itemProps1.xml><?xml version="1.0" encoding="utf-8"?>
<ds:datastoreItem xmlns:ds="http://schemas.openxmlformats.org/officeDocument/2006/customXml" ds:itemID="{1D25E792-865A-47EF-828F-064AAA882E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EEBEFC-3DC2-4301-80ED-CB6D447BF6BA}">
  <ds:schemaRefs>
    <ds:schemaRef ds:uri="http://purl.org/dc/terms/"/>
    <ds:schemaRef ds:uri="f74e6653-3de4-4ba9-a530-80f849151bf3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8eb0c41b-b44c-427c-9d8b-de499b554b2b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976CF68-93CE-4D97-9C69-47861A03AB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4e6653-3de4-4ba9-a530-80f849151bf3"/>
    <ds:schemaRef ds:uri="8eb0c41b-b44c-427c-9d8b-de499b554b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F5BF2E1-5D4E-4069-BE39-A99174344E1D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Order Form</vt:lpstr>
      <vt:lpstr>MOQW</vt:lpstr>
      <vt:lpstr>T2wt</vt:lpstr>
      <vt:lpstr>T3wt</vt:lpstr>
      <vt:lpstr>TOW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Jim Depolo</dc:creator>
  <cp:keywords/>
  <dc:description/>
  <cp:lastModifiedBy>Erin Huebner</cp:lastModifiedBy>
  <cp:revision/>
  <cp:lastPrinted>2023-01-31T22:44:14Z</cp:lastPrinted>
  <dcterms:created xsi:type="dcterms:W3CDTF">2015-06-05T18:17:20Z</dcterms:created>
  <dcterms:modified xsi:type="dcterms:W3CDTF">2023-03-06T16:44:29Z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  <property fmtid="{D5CDD505-2E9C-101B-9397-08002B2CF9AE}" pid="3" name="ContentTypeId">
    <vt:lpwstr>0x010100F240D7E4DCE01842977D0D6F7CEDDAA0</vt:lpwstr>
  </property>
  <property fmtid="{D5CDD505-2E9C-101B-9397-08002B2CF9AE}" pid="4" name="MediaServiceImageTags">
    <vt:lpwstr/>
  </property>
</Properties>
</file>